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2018" sheetId="1" r:id="rId1"/>
  </sheets>
  <definedNames/>
  <calcPr fullCalcOnLoad="1"/>
</workbook>
</file>

<file path=xl/sharedStrings.xml><?xml version="1.0" encoding="utf-8"?>
<sst xmlns="http://schemas.openxmlformats.org/spreadsheetml/2006/main" count="418" uniqueCount="377">
  <si>
    <t>общая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</si>
  <si>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</si>
  <si>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</si>
  <si>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</si>
  <si>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</si>
  <si>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</si>
  <si>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</si>
  <si>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</si>
  <si>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</si>
  <si>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</si>
  <si>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</si>
  <si>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</si>
  <si>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</si>
  <si>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</si>
  <si>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</si>
  <si>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</si>
  <si>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</si>
  <si>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</si>
  <si>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</si>
  <si>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</si>
  <si>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</si>
  <si>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</si>
  <si>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</si>
  <si>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</si>
  <si>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</si>
  <si>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</si>
  <si>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</si>
  <si>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</si>
  <si>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</si>
  <si>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</si>
  <si>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</si>
  <si>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</si>
  <si>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</si>
  <si>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</si>
  <si>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</si>
  <si>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</si>
  <si>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</si>
  <si>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</si>
  <si>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</si>
  <si>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</si>
  <si>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</si>
  <si>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</si>
  <si>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</si>
  <si>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</si>
  <si>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</si>
  <si>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</si>
  <si>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</si>
  <si>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</si>
  <si>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</si>
  <si>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</si>
  <si>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</si>
  <si>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</si>
  <si>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</si>
  <si>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</si>
  <si>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</si>
  <si>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</si>
  <si>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</si>
  <si>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</si>
  <si>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</si>
  <si>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</si>
  <si>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</si>
  <si>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</si>
  <si>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</si>
  <si>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</si>
  <si>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</si>
  <si>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</si>
  <si>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</si>
  <si>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</si>
  <si>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</si>
  <si>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</si>
  <si>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</si>
  <si>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</si>
  <si>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</si>
  <si>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</si>
  <si>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</si>
  <si>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</si>
  <si>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</si>
  <si>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</si>
  <si>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</si>
  <si>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</si>
  <si>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</si>
  <si>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</si>
  <si>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</si>
  <si>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</si>
  <si>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</si>
  <si>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</si>
  <si>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</si>
  <si>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</si>
  <si>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</si>
  <si>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</si>
  <si>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</si>
  <si>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</si>
  <si>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</si>
  <si>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</si>
  <si>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</si>
  <si>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</si>
  <si>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</si>
  <si>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</si>
  <si>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</si>
  <si>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</si>
  <si>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</si>
  <si>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</si>
  <si>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</si>
  <si>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</si>
  <si>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</si>
  <si>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</si>
  <si>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</si>
  <si>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</si>
  <si>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</si>
  <si>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</si>
  <si>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</si>
  <si>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</si>
  <si>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</si>
  <si>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</si>
  <si>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</si>
  <si>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</si>
  <si>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</si>
  <si>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</si>
  <si>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</si>
  <si>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</si>
  <si>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</si>
  <si>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</si>
  <si>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</si>
  <si>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</si>
  <si>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</si>
  <si>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</si>
  <si>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</si>
  <si>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</si>
  <si>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</si>
  <si>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</si>
  <si>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</si>
  <si>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</si>
  <si>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</si>
  <si>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</si>
  <si>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</si>
  <si>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</si>
  <si>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</si>
  <si>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</si>
  <si>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</si>
  <si>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</si>
  <si>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</si>
  <si>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</si>
  <si>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</si>
  <si>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</si>
  <si>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</si>
  <si>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</si>
  <si>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</si>
  <si>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</si>
  <si>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</si>
  <si>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</si>
  <si>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</si>
  <si>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</si>
  <si>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</si>
  <si>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</si>
  <si>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</si>
  <si>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</si>
  <si>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</si>
  <si>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</si>
  <si>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</si>
  <si>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</si>
  <si>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</si>
  <si>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</si>
  <si>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</si>
  <si>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</si>
  <si>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</si>
  <si>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</si>
  <si>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</si>
  <si>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</si>
  <si>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</si>
  <si>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</si>
  <si>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</si>
  <si>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</si>
  <si>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</si>
  <si>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</si>
  <si>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</si>
  <si>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</si>
  <si>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</si>
  <si>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</si>
  <si>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</si>
  <si>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</si>
  <si>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</si>
  <si>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</si>
  <si>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</si>
  <si>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</si>
  <si>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</si>
  <si>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</si>
  <si>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</si>
  <si>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</si>
  <si>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</si>
  <si>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</si>
  <si>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</si>
  <si>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</si>
  <si>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</si>
  <si>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</si>
  <si>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</si>
  <si>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</si>
  <si>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</si>
  <si>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</si>
  <si>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</si>
  <si>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</si>
  <si>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</si>
  <si>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</si>
  <si>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</si>
  <si>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</si>
  <si>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</si>
  <si>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</si>
  <si>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</si>
  <si>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</si>
  <si>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</si>
  <si>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</si>
  <si>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</si>
  <si>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</si>
  <si>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</si>
  <si>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</si>
  <si>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</si>
  <si>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</si>
  <si>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</si>
  <si>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</si>
  <si>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</si>
  <si>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</si>
  <si>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</si>
  <si>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</si>
  <si>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</si>
  <si>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</si>
  <si>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</si>
  <si>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</si>
  <si>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</si>
  <si>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</si>
  <si>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</si>
  <si>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</si>
  <si>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</si>
  <si>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</si>
  <si>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</si>
  <si>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</si>
  <si>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</si>
  <si>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</si>
  <si>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</si>
  <si>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</si>
  <si>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</si>
  <si>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</si>
  <si>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</si>
  <si>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</si>
  <si>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</si>
  <si>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</si>
  <si>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</si>
  <si>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</si>
  <si>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</si>
  <si>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</si>
  <si>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</si>
  <si>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д.16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</si>
  <si>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</si>
  <si>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</si>
  <si>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</si>
  <si>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</si>
  <si>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</si>
  <si>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</si>
  <si>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</si>
  <si>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</si>
  <si>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</si>
  <si>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</si>
  <si>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</si>
  <si>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</si>
  <si>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</si>
  <si>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</si>
  <si>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</si>
  <si>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</si>
  <si>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</si>
  <si>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</si>
  <si>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</si>
  <si>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</si>
  <si>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</si>
  <si>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</si>
  <si>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</si>
  <si>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</si>
  <si>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</si>
  <si>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</si>
  <si>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</si>
  <si>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</si>
  <si>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</si>
  <si>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</si>
  <si>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</si>
  <si>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</si>
  <si>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</si>
  <si>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</si>
  <si>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</si>
  <si>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</si>
  <si>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</si>
  <si>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</si>
  <si>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</si>
  <si>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</si>
  <si>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</si>
  <si>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</si>
  <si>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</si>
  <si>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</si>
  <si>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</si>
  <si>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д.17</t>
  </si>
  <si>
    <t>Карпинск, прое.Нахимова, д.19</t>
  </si>
  <si>
    <t>Карпинск, ул.Ленина, д.48</t>
  </si>
  <si>
    <t>Карпинск, ул.Лермонтова, д.2</t>
  </si>
  <si>
    <t>Карпинск, ул.Лермонтова, д.6</t>
  </si>
  <si>
    <t>Карпинск, ул.Лесопильная, д.65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</si>
  <si>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</si>
  <si>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</si>
  <si>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</si>
  <si>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</si>
  <si>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</si>
  <si>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</si>
  <si>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</si>
  <si>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</si>
  <si>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</si>
  <si>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д.3</t>
  </si>
  <si>
    <t>Карпинск, ул.Максима Горького, д.5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</si>
  <si>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</si>
  <si>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</si>
  <si>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</si>
  <si>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</si>
  <si>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ул.Южная 2-ая, д.1, к.а</t>
  </si>
  <si>
    <t>№</t>
  </si>
  <si>
    <t>п/п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</si>
  <si>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</si>
  <si>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</si>
  <si>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</si>
  <si>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</si>
  <si>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</si>
  <si>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</si>
  <si>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</si>
  <si>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</si>
  <si>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</si>
  <si>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</si>
  <si>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</si>
  <si>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</si>
  <si>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</si>
  <si>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</si>
  <si>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</si>
  <si>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</si>
  <si>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</si>
  <si>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</si>
  <si>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</si>
  <si>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ЖКО</t>
  </si>
  <si>
    <t>Карпинск, ул.Максима Горького, д.14а</t>
  </si>
  <si>
    <t>Карпинск, ул.Советская, д.113/1</t>
  </si>
  <si>
    <t>Годовой план</t>
  </si>
  <si>
    <t>с корректир.</t>
  </si>
  <si>
    <t>долга</t>
  </si>
  <si>
    <t>ЖЭУ(мес)</t>
  </si>
  <si>
    <t>ЖКО(мес)</t>
  </si>
  <si>
    <t>январь</t>
  </si>
  <si>
    <t>февраль</t>
  </si>
  <si>
    <t>апрель</t>
  </si>
  <si>
    <t>ЖЭУ(год)</t>
  </si>
  <si>
    <t>ЖКО(год)</t>
  </si>
  <si>
    <t>за год</t>
  </si>
  <si>
    <t>Карпинск, ул.Ленина, д.88а</t>
  </si>
  <si>
    <t>Карпинск, ул.Почтамтская, д.4</t>
  </si>
  <si>
    <t>ЖКО+ЖЭУ</t>
  </si>
  <si>
    <t xml:space="preserve">ОСТАТОК </t>
  </si>
  <si>
    <t>Карпинск, ул.8 Марта, д.36( с 03.03.17.)</t>
  </si>
  <si>
    <t>Карпинск, ул.Мира, д.47вкл. 01.10.17.</t>
  </si>
  <si>
    <t>1 полугодие 2018год</t>
  </si>
  <si>
    <t>без управления,ТБО, ЖБО,ОПУ, газ, вентканалы</t>
  </si>
  <si>
    <t>2 полугодие 2018год</t>
  </si>
  <si>
    <t>долг 2017</t>
  </si>
  <si>
    <t>площадь</t>
  </si>
  <si>
    <t>план/месяц</t>
  </si>
  <si>
    <t>План на 1 полугодие</t>
  </si>
  <si>
    <t>План на 2 полугодие</t>
  </si>
  <si>
    <t>отчет</t>
  </si>
  <si>
    <t>Своими силами</t>
  </si>
  <si>
    <t>Сторонними организациями</t>
  </si>
  <si>
    <t>выполнено за 2018год</t>
  </si>
  <si>
    <t>с учетом долга 2017год</t>
  </si>
  <si>
    <t>корректир. по содерж. газового оборуд. за 1 полугодие 2018г.</t>
  </si>
  <si>
    <t>на 01.01.19.</t>
  </si>
  <si>
    <t>по плану</t>
  </si>
  <si>
    <t>ОТЧЕТпо выполнению плана текущего ремонта за 2018год</t>
  </si>
  <si>
    <t>долг по оплате на 01.12.18г.</t>
  </si>
  <si>
    <t>k=1,04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</si>
</sst>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%"/>
    <numFmt numFmtId="181" formatCode="0.0000%"/>
    <numFmt numFmtId="182" formatCode="0.0%"/>
  </numFmts>
  <fonts count="3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16" borderId="11" xfId="0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2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1" fillId="16" borderId="10" xfId="0" applyNumberFormat="1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0" borderId="1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0" fillId="16" borderId="14" xfId="0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2" fontId="29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33" fillId="0" borderId="13" xfId="0" applyNumberFormat="1" applyFont="1" applyFill="1" applyBorder="1" applyAlignment="1">
      <alignment/>
    </xf>
    <xf numFmtId="2" fontId="28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2" fontId="26" fillId="0" borderId="13" xfId="0" applyNumberFormat="1" applyFont="1" applyFill="1" applyBorder="1" applyAlignment="1">
      <alignment/>
    </xf>
    <xf numFmtId="0" fontId="1" fillId="16" borderId="12" xfId="0" applyFont="1" applyFill="1" applyBorder="1" applyAlignment="1">
      <alignment horizontal="center"/>
    </xf>
    <xf numFmtId="0" fontId="30" fillId="16" borderId="18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31" fillId="16" borderId="12" xfId="0" applyFont="1" applyFill="1" applyBorder="1" applyAlignment="1">
      <alignment horizontal="center"/>
    </xf>
    <xf numFmtId="0" fontId="31" fillId="16" borderId="11" xfId="0" applyFont="1" applyFill="1" applyBorder="1" applyAlignment="1">
      <alignment horizontal="center" wrapText="1"/>
    </xf>
    <xf numFmtId="2" fontId="21" fillId="16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4" fillId="16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337"/>
  <sheetViews>
    <sheetView tabSelected="1" workbookViewId="0" topLeftCell="A1">
      <selection activeCell="I5" sqref="I5"/>
    </sheetView>
  </sheetViews>
  <sheetFormatPr defaultColWidth="9.140625" defaultRowHeight="12.75"/>
  <cols>
    <col min="1" max="1" width="6.421875" style="8" customWidth="1"/>
    <col min="2" max="2" width="35.140625" style="8" customWidth="1"/>
    <col min="3" max="3" width="10.7109375" style="8" customWidth="1"/>
    <col min="4" max="4" width="13.00390625" style="8" customWidth="1"/>
    <col min="5" max="5" width="10.421875" style="8" customWidth="1"/>
    <col min="6" max="6" width="15.8515625" style="8" customWidth="1"/>
    <col min="7" max="7" width="14.28125" style="8" customWidth="1"/>
    <col min="8" max="8" width="11.8515625" style="8" customWidth="1"/>
    <col min="9" max="9" width="15.8515625" style="8" customWidth="1"/>
    <col min="10" max="10" width="14.28125" style="8" customWidth="1"/>
    <col min="11" max="11" width="11.8515625" style="8" customWidth="1"/>
    <col min="12" max="12" width="16.7109375" style="8" customWidth="1"/>
    <col min="13" max="13" width="13.28125" style="8" customWidth="1"/>
    <col min="14" max="14" width="16.421875" style="8" customWidth="1"/>
    <col min="15" max="15" width="13.00390625" style="8" customWidth="1"/>
    <col min="16" max="16" width="12.00390625" style="8" customWidth="1"/>
    <col min="17" max="17" width="15.421875" style="8" customWidth="1"/>
    <col min="18" max="18" width="13.421875" style="8" customWidth="1"/>
    <col min="19" max="19" width="13.7109375" style="8" customWidth="1"/>
    <col min="20" max="20" width="14.140625" style="8" customWidth="1"/>
    <col min="21" max="23" width="10.57421875" style="8" customWidth="1"/>
    <col min="24" max="24" width="11.57421875" style="8" customWidth="1"/>
    <col min="25" max="25" width="13.7109375" style="8" customWidth="1"/>
    <col min="26" max="26" width="14.00390625" style="8" customWidth="1"/>
    <col min="27" max="27" width="12.28125" style="8" customWidth="1"/>
    <col min="28" max="28" width="13.00390625" style="8" customWidth="1"/>
    <col min="29" max="29" width="13.7109375" style="8" customWidth="1"/>
    <col min="30" max="30" width="12.421875" style="8" customWidth="1"/>
    <col min="31" max="31" width="12.7109375" style="8" customWidth="1"/>
    <col min="32" max="32" width="14.7109375" style="8" customWidth="1"/>
    <col min="33" max="33" width="12.421875" style="8" customWidth="1"/>
    <col min="34" max="34" width="14.28125" style="8" customWidth="1"/>
    <col min="35" max="35" width="10.57421875" style="8" customWidth="1"/>
    <col min="36" max="36" width="11.8515625" style="8" customWidth="1"/>
    <col min="37" max="37" width="12.57421875" style="8" customWidth="1"/>
    <col min="38" max="38" width="13.140625" style="8" customWidth="1"/>
    <col min="39" max="39" width="12.421875" style="8" customWidth="1"/>
    <col min="40" max="40" width="13.57421875" style="8" customWidth="1"/>
    <col min="41" max="41" width="13.140625" style="8" customWidth="1"/>
    <col min="42" max="42" width="11.7109375" style="8" customWidth="1"/>
    <col min="43" max="43" width="14.57421875" style="8" customWidth="1"/>
    <col min="44" max="44" width="13.7109375" style="8" customWidth="1"/>
    <col min="45" max="45" width="16.140625" style="8" customWidth="1"/>
    <col min="46" max="47" width="13.57421875" style="8" customWidth="1"/>
    <col min="48" max="48" width="19.28125" style="79" customWidth="1"/>
    <col min="49" max="49" width="16.140625" style="0" customWidth="1"/>
    <col min="50" max="61" width="9.140625" style="8" customWidth="1"/>
  </cols>
  <sheetData>
    <row r="3" spans="2:48" ht="18.75">
      <c r="B3" s="31"/>
      <c r="O3" s="47"/>
      <c r="P3" s="47"/>
      <c r="Q3" s="47"/>
      <c r="R3" s="47"/>
      <c r="AV3" s="7"/>
    </row>
    <row r="4" spans="2:48" ht="29.25" customHeight="1">
      <c r="B4" s="31" t="s">
        <v>374</v>
      </c>
      <c r="I4" s="105" t="s">
        <v>376</v>
      </c>
      <c r="Q4" s="21"/>
      <c r="AV4" s="7"/>
    </row>
    <row r="5" spans="1:49" ht="86.25" customHeight="1">
      <c r="A5" s="48"/>
      <c r="B5" s="48"/>
      <c r="C5" s="49"/>
      <c r="D5" s="20"/>
      <c r="E5" s="50"/>
      <c r="F5" s="49"/>
      <c r="G5" s="51"/>
      <c r="H5" s="49"/>
      <c r="I5" s="52"/>
      <c r="J5" s="53"/>
      <c r="K5" s="54"/>
      <c r="L5" s="48"/>
      <c r="M5" s="48"/>
      <c r="N5" s="45"/>
      <c r="O5" s="55"/>
      <c r="P5" s="55"/>
      <c r="Q5" s="55"/>
      <c r="R5" s="55"/>
      <c r="S5" s="84" t="s">
        <v>366</v>
      </c>
      <c r="T5" s="85"/>
      <c r="U5" s="84" t="s">
        <v>366</v>
      </c>
      <c r="V5" s="85"/>
      <c r="W5" s="84" t="s">
        <v>366</v>
      </c>
      <c r="X5" s="85"/>
      <c r="Y5" s="84" t="s">
        <v>366</v>
      </c>
      <c r="Z5" s="85"/>
      <c r="AA5" s="84" t="s">
        <v>366</v>
      </c>
      <c r="AB5" s="85"/>
      <c r="AC5" s="84" t="s">
        <v>366</v>
      </c>
      <c r="AD5" s="85"/>
      <c r="AE5" s="84" t="s">
        <v>366</v>
      </c>
      <c r="AF5" s="85"/>
      <c r="AG5" s="84" t="s">
        <v>366</v>
      </c>
      <c r="AH5" s="85"/>
      <c r="AI5" s="84" t="s">
        <v>366</v>
      </c>
      <c r="AJ5" s="85"/>
      <c r="AK5" s="84" t="s">
        <v>366</v>
      </c>
      <c r="AL5" s="85"/>
      <c r="AM5" s="84" t="s">
        <v>366</v>
      </c>
      <c r="AN5" s="85"/>
      <c r="AO5" s="84" t="s">
        <v>366</v>
      </c>
      <c r="AP5" s="85"/>
      <c r="AQ5" s="84" t="s">
        <v>366</v>
      </c>
      <c r="AR5" s="85"/>
      <c r="AS5" s="43"/>
      <c r="AT5" s="56" t="s">
        <v>371</v>
      </c>
      <c r="AU5" s="46"/>
      <c r="AV5" s="74"/>
      <c r="AW5" s="19"/>
    </row>
    <row r="6" spans="1:49" ht="15" customHeight="1">
      <c r="A6" s="12"/>
      <c r="B6" s="12"/>
      <c r="C6" s="57"/>
      <c r="D6" s="3"/>
      <c r="E6" s="58"/>
      <c r="F6" s="57"/>
      <c r="G6" s="58"/>
      <c r="H6" s="12"/>
      <c r="I6" s="12"/>
      <c r="J6" s="12"/>
      <c r="K6" s="12"/>
      <c r="L6" s="26" t="s">
        <v>341</v>
      </c>
      <c r="M6" s="26" t="s">
        <v>361</v>
      </c>
      <c r="N6" s="73" t="s">
        <v>341</v>
      </c>
      <c r="O6" s="26"/>
      <c r="P6" s="26"/>
      <c r="Q6" s="26"/>
      <c r="R6" s="26"/>
      <c r="S6" s="86"/>
      <c r="T6" s="87"/>
      <c r="U6" s="86"/>
      <c r="V6" s="87"/>
      <c r="W6" s="86"/>
      <c r="X6" s="87"/>
      <c r="Y6" s="86"/>
      <c r="Z6" s="87"/>
      <c r="AA6" s="86"/>
      <c r="AB6" s="87"/>
      <c r="AC6" s="86"/>
      <c r="AD6" s="87"/>
      <c r="AE6" s="86"/>
      <c r="AF6" s="87"/>
      <c r="AG6" s="86"/>
      <c r="AH6" s="87"/>
      <c r="AI6" s="86"/>
      <c r="AJ6" s="87"/>
      <c r="AK6" s="86"/>
      <c r="AL6" s="87"/>
      <c r="AM6" s="86"/>
      <c r="AN6" s="87"/>
      <c r="AO6" s="86"/>
      <c r="AP6" s="87"/>
      <c r="AQ6" s="86"/>
      <c r="AR6" s="87"/>
      <c r="AS6" s="42"/>
      <c r="AT6" s="41"/>
      <c r="AU6" s="41"/>
      <c r="AV6" s="75"/>
      <c r="AW6" s="34"/>
    </row>
    <row r="7" spans="1:49" ht="15" customHeight="1">
      <c r="A7" s="12"/>
      <c r="B7" s="12"/>
      <c r="C7" s="57"/>
      <c r="D7" s="3"/>
      <c r="E7" s="58"/>
      <c r="F7" s="86"/>
      <c r="G7" s="91"/>
      <c r="H7" s="59"/>
      <c r="I7" s="12"/>
      <c r="J7" s="12"/>
      <c r="K7" s="12"/>
      <c r="L7" s="26">
        <v>2018</v>
      </c>
      <c r="M7" s="26"/>
      <c r="N7" s="73">
        <v>2018</v>
      </c>
      <c r="O7" s="60"/>
      <c r="P7" s="60"/>
      <c r="Q7" s="60"/>
      <c r="R7" s="60"/>
      <c r="S7" s="86"/>
      <c r="T7" s="87"/>
      <c r="U7" s="86"/>
      <c r="V7" s="87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6"/>
      <c r="AH7" s="87"/>
      <c r="AI7" s="86"/>
      <c r="AJ7" s="87"/>
      <c r="AK7" s="86"/>
      <c r="AL7" s="87"/>
      <c r="AM7" s="86"/>
      <c r="AN7" s="87"/>
      <c r="AO7" s="86"/>
      <c r="AP7" s="87"/>
      <c r="AQ7" s="86"/>
      <c r="AR7" s="87"/>
      <c r="AS7" s="38"/>
      <c r="AT7" s="36"/>
      <c r="AU7" s="44"/>
      <c r="AV7" s="80" t="s">
        <v>373</v>
      </c>
      <c r="AW7" s="34"/>
    </row>
    <row r="8" spans="1:49" ht="15.75" customHeight="1">
      <c r="A8" s="12" t="s">
        <v>317</v>
      </c>
      <c r="B8" s="12"/>
      <c r="C8" s="93" t="s">
        <v>362</v>
      </c>
      <c r="D8" s="94"/>
      <c r="E8" s="95"/>
      <c r="F8" s="88" t="s">
        <v>358</v>
      </c>
      <c r="G8" s="99"/>
      <c r="H8" s="92" t="s">
        <v>364</v>
      </c>
      <c r="I8" s="100" t="s">
        <v>360</v>
      </c>
      <c r="J8" s="101"/>
      <c r="K8" s="92" t="s">
        <v>365</v>
      </c>
      <c r="L8" s="26"/>
      <c r="M8" s="26"/>
      <c r="N8" s="73" t="s">
        <v>342</v>
      </c>
      <c r="O8" s="60"/>
      <c r="P8" s="60"/>
      <c r="Q8" s="60"/>
      <c r="R8" s="60"/>
      <c r="S8" s="86"/>
      <c r="T8" s="87"/>
      <c r="U8" s="86"/>
      <c r="V8" s="87"/>
      <c r="W8" s="86"/>
      <c r="X8" s="87"/>
      <c r="Y8" s="86"/>
      <c r="Z8" s="87"/>
      <c r="AA8" s="86"/>
      <c r="AB8" s="87"/>
      <c r="AC8" s="86"/>
      <c r="AD8" s="87"/>
      <c r="AE8" s="86"/>
      <c r="AF8" s="87"/>
      <c r="AG8" s="86"/>
      <c r="AH8" s="87"/>
      <c r="AI8" s="86"/>
      <c r="AJ8" s="87"/>
      <c r="AK8" s="86"/>
      <c r="AL8" s="87"/>
      <c r="AM8" s="86"/>
      <c r="AN8" s="87"/>
      <c r="AO8" s="86"/>
      <c r="AP8" s="87"/>
      <c r="AQ8" s="86"/>
      <c r="AR8" s="87"/>
      <c r="AS8" s="81" t="s">
        <v>366</v>
      </c>
      <c r="AT8" s="90"/>
      <c r="AU8" s="91"/>
      <c r="AV8" s="76" t="s">
        <v>355</v>
      </c>
      <c r="AW8" s="34"/>
    </row>
    <row r="9" spans="1:49" ht="16.5" customHeight="1">
      <c r="A9" s="12" t="s">
        <v>318</v>
      </c>
      <c r="B9" s="12" t="s">
        <v>323</v>
      </c>
      <c r="C9" s="96"/>
      <c r="D9" s="97"/>
      <c r="E9" s="98"/>
      <c r="F9" s="61" t="s">
        <v>319</v>
      </c>
      <c r="G9" s="62" t="s">
        <v>363</v>
      </c>
      <c r="H9" s="92"/>
      <c r="I9" s="61" t="s">
        <v>319</v>
      </c>
      <c r="J9" s="62" t="s">
        <v>363</v>
      </c>
      <c r="K9" s="92"/>
      <c r="L9" s="27"/>
      <c r="M9" s="26"/>
      <c r="N9" s="73" t="s">
        <v>343</v>
      </c>
      <c r="O9" s="63"/>
      <c r="P9" s="63"/>
      <c r="Q9" s="63"/>
      <c r="R9" s="63"/>
      <c r="S9" s="88" t="s">
        <v>346</v>
      </c>
      <c r="T9" s="89"/>
      <c r="U9" s="88" t="s">
        <v>347</v>
      </c>
      <c r="V9" s="89"/>
      <c r="W9" s="88" t="s">
        <v>325</v>
      </c>
      <c r="X9" s="89"/>
      <c r="Y9" s="86" t="s">
        <v>348</v>
      </c>
      <c r="Z9" s="87"/>
      <c r="AA9" s="86" t="s">
        <v>326</v>
      </c>
      <c r="AB9" s="87"/>
      <c r="AC9" s="86" t="s">
        <v>327</v>
      </c>
      <c r="AD9" s="87"/>
      <c r="AE9" s="86" t="s">
        <v>328</v>
      </c>
      <c r="AF9" s="87"/>
      <c r="AG9" s="86" t="s">
        <v>329</v>
      </c>
      <c r="AH9" s="87"/>
      <c r="AI9" s="86" t="s">
        <v>330</v>
      </c>
      <c r="AJ9" s="87"/>
      <c r="AK9" s="86" t="s">
        <v>331</v>
      </c>
      <c r="AL9" s="87"/>
      <c r="AM9" s="86" t="s">
        <v>332</v>
      </c>
      <c r="AN9" s="87"/>
      <c r="AO9" s="86" t="s">
        <v>333</v>
      </c>
      <c r="AP9" s="87"/>
      <c r="AQ9" s="86" t="s">
        <v>351</v>
      </c>
      <c r="AR9" s="87"/>
      <c r="AS9" s="81" t="s">
        <v>369</v>
      </c>
      <c r="AT9" s="82"/>
      <c r="AU9" s="83"/>
      <c r="AV9" s="76" t="s">
        <v>372</v>
      </c>
      <c r="AW9" s="34"/>
    </row>
    <row r="10" spans="1:49" ht="77.25" customHeight="1">
      <c r="A10" s="64"/>
      <c r="B10" s="64"/>
      <c r="C10" s="64" t="s">
        <v>321</v>
      </c>
      <c r="D10" s="12" t="s">
        <v>322</v>
      </c>
      <c r="E10" s="12" t="s">
        <v>0</v>
      </c>
      <c r="F10" s="102" t="s">
        <v>359</v>
      </c>
      <c r="G10" s="103"/>
      <c r="H10" s="64"/>
      <c r="I10" s="102" t="s">
        <v>359</v>
      </c>
      <c r="J10" s="103"/>
      <c r="K10" s="64"/>
      <c r="L10" s="64"/>
      <c r="M10" s="64"/>
      <c r="N10" s="4"/>
      <c r="O10" s="30" t="s">
        <v>344</v>
      </c>
      <c r="P10" s="30" t="s">
        <v>345</v>
      </c>
      <c r="Q10" s="30" t="s">
        <v>349</v>
      </c>
      <c r="R10" s="30" t="s">
        <v>350</v>
      </c>
      <c r="S10" s="35" t="s">
        <v>337</v>
      </c>
      <c r="T10" s="35" t="s">
        <v>338</v>
      </c>
      <c r="U10" s="35" t="s">
        <v>337</v>
      </c>
      <c r="V10" s="35" t="s">
        <v>338</v>
      </c>
      <c r="W10" s="35" t="s">
        <v>337</v>
      </c>
      <c r="X10" s="35" t="s">
        <v>338</v>
      </c>
      <c r="Y10" s="35" t="s">
        <v>337</v>
      </c>
      <c r="Z10" s="35" t="s">
        <v>338</v>
      </c>
      <c r="AA10" s="35" t="s">
        <v>337</v>
      </c>
      <c r="AB10" s="35" t="s">
        <v>338</v>
      </c>
      <c r="AC10" s="35" t="s">
        <v>337</v>
      </c>
      <c r="AD10" s="35" t="s">
        <v>338</v>
      </c>
      <c r="AE10" s="35" t="s">
        <v>337</v>
      </c>
      <c r="AF10" s="35" t="s">
        <v>338</v>
      </c>
      <c r="AG10" s="35" t="s">
        <v>337</v>
      </c>
      <c r="AH10" s="35" t="s">
        <v>338</v>
      </c>
      <c r="AI10" s="35" t="s">
        <v>337</v>
      </c>
      <c r="AJ10" s="35" t="s">
        <v>338</v>
      </c>
      <c r="AK10" s="35" t="s">
        <v>337</v>
      </c>
      <c r="AL10" s="35" t="s">
        <v>338</v>
      </c>
      <c r="AM10" s="35" t="s">
        <v>337</v>
      </c>
      <c r="AN10" s="35" t="s">
        <v>338</v>
      </c>
      <c r="AO10" s="35" t="s">
        <v>337</v>
      </c>
      <c r="AP10" s="35" t="s">
        <v>338</v>
      </c>
      <c r="AQ10" s="35" t="s">
        <v>337</v>
      </c>
      <c r="AR10" s="35" t="s">
        <v>338</v>
      </c>
      <c r="AS10" s="65" t="s">
        <v>354</v>
      </c>
      <c r="AT10" s="66" t="s">
        <v>367</v>
      </c>
      <c r="AU10" s="66" t="s">
        <v>368</v>
      </c>
      <c r="AV10" s="77" t="s">
        <v>370</v>
      </c>
      <c r="AW10" s="104" t="s">
        <v>375</v>
      </c>
    </row>
    <row r="11" spans="1:49" ht="18" customHeight="1">
      <c r="A11" s="1">
        <v>1</v>
      </c>
      <c r="B11" s="1" t="s">
        <v>320</v>
      </c>
      <c r="C11" s="1">
        <v>411.9</v>
      </c>
      <c r="D11" s="1">
        <v>0</v>
      </c>
      <c r="E11" s="1">
        <f aca="true" t="shared" si="0" ref="E11:E74">C11+D11</f>
        <v>411.9</v>
      </c>
      <c r="F11" s="14">
        <v>6.4</v>
      </c>
      <c r="G11" s="2">
        <f>E11*F11</f>
        <v>2636.16</v>
      </c>
      <c r="H11" s="2">
        <f>G11*6</f>
        <v>15816.96</v>
      </c>
      <c r="I11" s="1">
        <v>6.65</v>
      </c>
      <c r="J11" s="2">
        <f>E11*I11</f>
        <v>2739.135</v>
      </c>
      <c r="K11" s="2">
        <f>J11*6</f>
        <v>16434.81</v>
      </c>
      <c r="L11" s="16">
        <f>H11+K11</f>
        <v>32251.77</v>
      </c>
      <c r="M11" s="2"/>
      <c r="N11" s="33">
        <f aca="true" t="shared" si="1" ref="N11:N74">L11+M11</f>
        <v>32251.77</v>
      </c>
      <c r="O11" s="1">
        <v>1478.89</v>
      </c>
      <c r="P11" s="1">
        <v>1210</v>
      </c>
      <c r="Q11" s="9">
        <v>17746.63</v>
      </c>
      <c r="R11" s="6">
        <v>14519.97</v>
      </c>
      <c r="S11" s="1">
        <v>0</v>
      </c>
      <c r="T11" s="1">
        <v>910.3</v>
      </c>
      <c r="U11" s="1">
        <v>0</v>
      </c>
      <c r="V11" s="1">
        <v>910.3</v>
      </c>
      <c r="W11" s="1">
        <v>0</v>
      </c>
      <c r="X11" s="1">
        <v>910.3</v>
      </c>
      <c r="Y11" s="1">
        <v>424.75</v>
      </c>
      <c r="Z11" s="1">
        <v>1335.05</v>
      </c>
      <c r="AA11" s="1">
        <v>0</v>
      </c>
      <c r="AB11" s="1">
        <v>910.3</v>
      </c>
      <c r="AC11" s="1">
        <v>0</v>
      </c>
      <c r="AD11" s="1">
        <v>910.3</v>
      </c>
      <c r="AE11" s="1">
        <v>0</v>
      </c>
      <c r="AF11" s="2">
        <v>910.3</v>
      </c>
      <c r="AG11" s="1">
        <v>0</v>
      </c>
      <c r="AH11" s="2">
        <v>910.3</v>
      </c>
      <c r="AI11" s="1">
        <v>0</v>
      </c>
      <c r="AJ11" s="1">
        <v>910.3</v>
      </c>
      <c r="AK11" s="1">
        <v>441.74</v>
      </c>
      <c r="AL11" s="1">
        <v>1352.04</v>
      </c>
      <c r="AM11" s="1">
        <v>0</v>
      </c>
      <c r="AN11" s="1">
        <v>1069.85</v>
      </c>
      <c r="AO11" s="1">
        <v>0</v>
      </c>
      <c r="AP11" s="1">
        <v>910.3</v>
      </c>
      <c r="AQ11" s="9">
        <f>S11+U11+W11+Y11+AA11+AC11+AE11+AG11+AI11+AK11+AM11+AO11</f>
        <v>866.49</v>
      </c>
      <c r="AR11" s="9">
        <f>T11+V11+X11+Z11+AB11+AD11+AF11+AH11+AJ11+AL11+AN11+AP11</f>
        <v>11949.640000000001</v>
      </c>
      <c r="AS11" s="67">
        <f>AQ11+AR11</f>
        <v>12816.130000000001</v>
      </c>
      <c r="AT11" s="68"/>
      <c r="AU11" s="68"/>
      <c r="AV11" s="78">
        <f aca="true" t="shared" si="2" ref="AV11:AV74">N11-AS11-AT11-AU11</f>
        <v>19435.64</v>
      </c>
      <c r="AW11" s="37">
        <v>383964.87</v>
      </c>
    </row>
    <row r="12" spans="1:49" ht="18">
      <c r="A12" s="1">
        <v>2</v>
      </c>
      <c r="B12" s="1" t="s">
        <v>1</v>
      </c>
      <c r="C12" s="1">
        <v>3411.5</v>
      </c>
      <c r="D12" s="1">
        <v>0</v>
      </c>
      <c r="E12" s="1">
        <f t="shared" si="0"/>
        <v>3411.5</v>
      </c>
      <c r="F12" s="14">
        <v>12.85</v>
      </c>
      <c r="G12" s="2">
        <f aca="true" t="shared" si="3" ref="G12:G74">E12*F12</f>
        <v>43837.775</v>
      </c>
      <c r="H12" s="2">
        <f aca="true" t="shared" si="4" ref="H12:H67">G12*6</f>
        <v>263026.65</v>
      </c>
      <c r="I12" s="1">
        <v>13.36</v>
      </c>
      <c r="J12" s="2">
        <f aca="true" t="shared" si="5" ref="J12:J75">E12*I12</f>
        <v>45577.64</v>
      </c>
      <c r="K12" s="2">
        <f aca="true" t="shared" si="6" ref="K12:K75">J12*6</f>
        <v>273465.83999999997</v>
      </c>
      <c r="L12" s="16">
        <f aca="true" t="shared" si="7" ref="L12:L75">H12+K12</f>
        <v>536492.49</v>
      </c>
      <c r="M12" s="2">
        <v>-149852.22</v>
      </c>
      <c r="N12" s="33">
        <f t="shared" si="1"/>
        <v>386640.27</v>
      </c>
      <c r="O12" s="1">
        <v>0</v>
      </c>
      <c r="P12" s="1">
        <v>32226.85</v>
      </c>
      <c r="Q12" s="9">
        <v>0</v>
      </c>
      <c r="R12" s="6">
        <v>386722.15</v>
      </c>
      <c r="S12" s="1">
        <v>0</v>
      </c>
      <c r="T12" s="1">
        <v>49223.07</v>
      </c>
      <c r="U12" s="1">
        <v>0</v>
      </c>
      <c r="V12" s="1">
        <v>24321.19</v>
      </c>
      <c r="W12" s="1">
        <v>0</v>
      </c>
      <c r="X12" s="1">
        <v>45665.63</v>
      </c>
      <c r="Y12" s="1">
        <v>0</v>
      </c>
      <c r="Z12" s="1">
        <v>18777.23</v>
      </c>
      <c r="AA12" s="1">
        <v>0</v>
      </c>
      <c r="AB12" s="1">
        <v>21169.61</v>
      </c>
      <c r="AC12" s="1">
        <v>0</v>
      </c>
      <c r="AD12" s="1">
        <v>21188.63</v>
      </c>
      <c r="AE12" s="1">
        <v>0</v>
      </c>
      <c r="AF12" s="2">
        <v>23968.54</v>
      </c>
      <c r="AG12" s="1">
        <v>0</v>
      </c>
      <c r="AH12" s="2">
        <v>30152.95</v>
      </c>
      <c r="AI12" s="1">
        <v>0</v>
      </c>
      <c r="AJ12" s="1">
        <v>51044.64</v>
      </c>
      <c r="AK12" s="1">
        <v>0</v>
      </c>
      <c r="AL12" s="1">
        <v>268275.33</v>
      </c>
      <c r="AM12" s="1">
        <v>0</v>
      </c>
      <c r="AN12" s="1">
        <v>15570.81</v>
      </c>
      <c r="AO12" s="1">
        <v>0</v>
      </c>
      <c r="AP12" s="1">
        <v>16072.48</v>
      </c>
      <c r="AQ12" s="9">
        <f aca="true" t="shared" si="8" ref="AQ12:AQ75">S12+U12+W12+Y12+AA12+AC12+AE12+AG12+AI12+AK12+AM12+AO12</f>
        <v>0</v>
      </c>
      <c r="AR12" s="9">
        <f aca="true" t="shared" si="9" ref="AR12:AR75">T12+V12+X12+Z12+AB12+AD12+AF12+AH12+AJ12+AL12+AN12+AP12</f>
        <v>585430.1100000001</v>
      </c>
      <c r="AS12" s="67">
        <f aca="true" t="shared" si="10" ref="AS12:AS75">AQ12+AR12</f>
        <v>585430.1100000001</v>
      </c>
      <c r="AT12" s="69">
        <v>1889.29</v>
      </c>
      <c r="AU12" s="68">
        <f>64515.5+880</f>
        <v>65395.5</v>
      </c>
      <c r="AV12" s="78">
        <f t="shared" si="2"/>
        <v>-266074.6300000001</v>
      </c>
      <c r="AW12" s="37">
        <v>332176</v>
      </c>
    </row>
    <row r="13" spans="1:49" ht="15.75" customHeight="1">
      <c r="A13" s="1">
        <v>3</v>
      </c>
      <c r="B13" s="1" t="s">
        <v>291</v>
      </c>
      <c r="C13" s="1">
        <v>527.4</v>
      </c>
      <c r="D13" s="1">
        <v>0</v>
      </c>
      <c r="E13" s="1">
        <f t="shared" si="0"/>
        <v>527.4</v>
      </c>
      <c r="F13" s="14">
        <v>6.6</v>
      </c>
      <c r="G13" s="2">
        <f t="shared" si="3"/>
        <v>3480.8399999999997</v>
      </c>
      <c r="H13" s="2">
        <f t="shared" si="4"/>
        <v>20885.039999999997</v>
      </c>
      <c r="I13" s="1">
        <v>6.86</v>
      </c>
      <c r="J13" s="2">
        <f t="shared" si="5"/>
        <v>3617.964</v>
      </c>
      <c r="K13" s="2">
        <f t="shared" si="6"/>
        <v>21707.784</v>
      </c>
      <c r="L13" s="16">
        <f t="shared" si="7"/>
        <v>42592.82399999999</v>
      </c>
      <c r="M13" s="2"/>
      <c r="N13" s="33">
        <f t="shared" si="1"/>
        <v>42592.82399999999</v>
      </c>
      <c r="O13" s="1">
        <v>0</v>
      </c>
      <c r="P13" s="1">
        <v>3550.46</v>
      </c>
      <c r="Q13" s="9">
        <v>0</v>
      </c>
      <c r="R13" s="6">
        <v>42605.48</v>
      </c>
      <c r="S13" s="1">
        <v>0</v>
      </c>
      <c r="T13" s="1">
        <v>3907.13</v>
      </c>
      <c r="U13" s="1">
        <v>0</v>
      </c>
      <c r="V13" s="1">
        <v>4181.86</v>
      </c>
      <c r="W13" s="1">
        <v>0</v>
      </c>
      <c r="X13" s="1">
        <v>1165.55</v>
      </c>
      <c r="Y13" s="1">
        <v>0</v>
      </c>
      <c r="Z13" s="1">
        <v>1590.3</v>
      </c>
      <c r="AA13" s="1">
        <v>0</v>
      </c>
      <c r="AB13" s="1">
        <v>1165.55</v>
      </c>
      <c r="AC13" s="1">
        <v>0</v>
      </c>
      <c r="AD13" s="1">
        <v>8354.34</v>
      </c>
      <c r="AE13" s="1">
        <v>0</v>
      </c>
      <c r="AF13" s="2">
        <v>1213.02</v>
      </c>
      <c r="AG13" s="1">
        <v>0</v>
      </c>
      <c r="AH13" s="2">
        <v>1445.43</v>
      </c>
      <c r="AI13" s="1">
        <v>0</v>
      </c>
      <c r="AJ13" s="1">
        <v>1213.02</v>
      </c>
      <c r="AK13" s="1">
        <v>0</v>
      </c>
      <c r="AL13" s="1">
        <v>1654.76</v>
      </c>
      <c r="AM13" s="1">
        <v>0</v>
      </c>
      <c r="AN13" s="1">
        <v>3991.27</v>
      </c>
      <c r="AO13" s="1">
        <v>0</v>
      </c>
      <c r="AP13" s="1">
        <v>1213.02</v>
      </c>
      <c r="AQ13" s="9">
        <f t="shared" si="8"/>
        <v>0</v>
      </c>
      <c r="AR13" s="9">
        <f t="shared" si="9"/>
        <v>31095.249999999996</v>
      </c>
      <c r="AS13" s="67">
        <f t="shared" si="10"/>
        <v>31095.249999999996</v>
      </c>
      <c r="AT13" s="68"/>
      <c r="AU13" s="68"/>
      <c r="AV13" s="78">
        <f t="shared" si="2"/>
        <v>11497.573999999997</v>
      </c>
      <c r="AW13" s="37">
        <v>191867.19</v>
      </c>
    </row>
    <row r="14" spans="1:61" s="39" customFormat="1" ht="18">
      <c r="A14" s="1">
        <v>4</v>
      </c>
      <c r="B14" s="1" t="s">
        <v>292</v>
      </c>
      <c r="C14" s="1">
        <v>510.5</v>
      </c>
      <c r="D14" s="1">
        <v>0</v>
      </c>
      <c r="E14" s="1">
        <f t="shared" si="0"/>
        <v>510.5</v>
      </c>
      <c r="F14" s="14">
        <v>7.21</v>
      </c>
      <c r="G14" s="2">
        <f t="shared" si="3"/>
        <v>3680.705</v>
      </c>
      <c r="H14" s="2">
        <f t="shared" si="4"/>
        <v>22084.23</v>
      </c>
      <c r="I14" s="1">
        <v>7.49</v>
      </c>
      <c r="J14" s="2">
        <f t="shared" si="5"/>
        <v>3823.645</v>
      </c>
      <c r="K14" s="2">
        <f t="shared" si="6"/>
        <v>22941.87</v>
      </c>
      <c r="L14" s="16">
        <f t="shared" si="7"/>
        <v>45026.1</v>
      </c>
      <c r="M14" s="2">
        <v>-115611.59</v>
      </c>
      <c r="N14" s="33">
        <f t="shared" si="1"/>
        <v>-70585.48999999999</v>
      </c>
      <c r="O14" s="1">
        <v>0</v>
      </c>
      <c r="P14" s="1">
        <v>1160.24</v>
      </c>
      <c r="Q14" s="9">
        <v>0</v>
      </c>
      <c r="R14" s="6">
        <v>13922.84</v>
      </c>
      <c r="S14" s="1">
        <v>0</v>
      </c>
      <c r="T14" s="1">
        <v>1128.21</v>
      </c>
      <c r="U14" s="1">
        <v>0</v>
      </c>
      <c r="V14" s="1">
        <v>1128.21</v>
      </c>
      <c r="W14" s="1">
        <v>0</v>
      </c>
      <c r="X14" s="1">
        <v>1128.21</v>
      </c>
      <c r="Y14" s="1">
        <v>0</v>
      </c>
      <c r="Z14" s="1">
        <v>1552.96</v>
      </c>
      <c r="AA14" s="1">
        <v>0</v>
      </c>
      <c r="AB14" s="1">
        <v>3243.61</v>
      </c>
      <c r="AC14" s="1">
        <v>0</v>
      </c>
      <c r="AD14" s="1">
        <v>1128.21</v>
      </c>
      <c r="AE14" s="1">
        <v>0</v>
      </c>
      <c r="AF14" s="2">
        <v>1174.15</v>
      </c>
      <c r="AG14" s="1">
        <v>0</v>
      </c>
      <c r="AH14" s="2">
        <v>41307.03</v>
      </c>
      <c r="AI14" s="1">
        <v>0</v>
      </c>
      <c r="AJ14" s="1">
        <v>2872.23</v>
      </c>
      <c r="AK14" s="1">
        <v>0</v>
      </c>
      <c r="AL14" s="1">
        <v>1615.89</v>
      </c>
      <c r="AM14" s="1">
        <v>0</v>
      </c>
      <c r="AN14" s="1">
        <v>1174.15</v>
      </c>
      <c r="AO14" s="1">
        <v>0</v>
      </c>
      <c r="AP14" s="1">
        <v>4358.12</v>
      </c>
      <c r="AQ14" s="9">
        <f t="shared" si="8"/>
        <v>0</v>
      </c>
      <c r="AR14" s="9">
        <f t="shared" si="9"/>
        <v>61810.98</v>
      </c>
      <c r="AS14" s="67">
        <f t="shared" si="10"/>
        <v>61810.98</v>
      </c>
      <c r="AT14" s="68"/>
      <c r="AU14" s="68"/>
      <c r="AV14" s="78">
        <f t="shared" si="2"/>
        <v>-132396.47</v>
      </c>
      <c r="AW14" s="37">
        <v>167353.91</v>
      </c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50" ht="18">
      <c r="A15" s="1">
        <v>5</v>
      </c>
      <c r="B15" s="1" t="s">
        <v>293</v>
      </c>
      <c r="C15" s="1">
        <v>532.7</v>
      </c>
      <c r="D15" s="1">
        <v>0</v>
      </c>
      <c r="E15" s="1">
        <f t="shared" si="0"/>
        <v>532.7</v>
      </c>
      <c r="F15" s="14">
        <v>8.36</v>
      </c>
      <c r="G15" s="2">
        <f t="shared" si="3"/>
        <v>4453.372</v>
      </c>
      <c r="H15" s="2">
        <f t="shared" si="4"/>
        <v>26720.232000000004</v>
      </c>
      <c r="I15" s="1">
        <v>8.69</v>
      </c>
      <c r="J15" s="2">
        <f t="shared" si="5"/>
        <v>4629.1630000000005</v>
      </c>
      <c r="K15" s="2">
        <f t="shared" si="6"/>
        <v>27774.978000000003</v>
      </c>
      <c r="L15" s="16">
        <f t="shared" si="7"/>
        <v>54495.21000000001</v>
      </c>
      <c r="M15" s="2">
        <v>-17241.67</v>
      </c>
      <c r="N15" s="33">
        <f t="shared" si="1"/>
        <v>37253.54000000001</v>
      </c>
      <c r="O15" s="1">
        <v>0</v>
      </c>
      <c r="P15" s="1">
        <v>3105.63</v>
      </c>
      <c r="Q15" s="9">
        <v>0</v>
      </c>
      <c r="R15" s="6">
        <v>37267.6</v>
      </c>
      <c r="S15" s="1">
        <v>0</v>
      </c>
      <c r="T15" s="1">
        <v>1177.27</v>
      </c>
      <c r="U15" s="1">
        <v>0</v>
      </c>
      <c r="V15" s="1">
        <v>3134.65</v>
      </c>
      <c r="W15" s="1">
        <v>0</v>
      </c>
      <c r="X15" s="1">
        <v>1332.21</v>
      </c>
      <c r="Y15" s="1">
        <v>0</v>
      </c>
      <c r="Z15" s="1">
        <v>1602.02</v>
      </c>
      <c r="AA15" s="1">
        <v>0</v>
      </c>
      <c r="AB15" s="1">
        <v>12323.25</v>
      </c>
      <c r="AC15" s="1">
        <v>0</v>
      </c>
      <c r="AD15" s="1">
        <v>8862.24</v>
      </c>
      <c r="AE15" s="1">
        <v>0</v>
      </c>
      <c r="AF15" s="2">
        <v>1225.21</v>
      </c>
      <c r="AG15" s="1">
        <v>0</v>
      </c>
      <c r="AH15" s="2">
        <v>1225.21</v>
      </c>
      <c r="AI15" s="1">
        <v>0</v>
      </c>
      <c r="AJ15" s="1">
        <v>1225.21</v>
      </c>
      <c r="AK15" s="1">
        <v>0</v>
      </c>
      <c r="AL15" s="1">
        <v>5581.7</v>
      </c>
      <c r="AM15" s="1">
        <v>0</v>
      </c>
      <c r="AN15" s="1">
        <v>1225.21</v>
      </c>
      <c r="AO15" s="1">
        <v>0</v>
      </c>
      <c r="AP15" s="1">
        <v>3170.93</v>
      </c>
      <c r="AQ15" s="9">
        <f t="shared" si="8"/>
        <v>0</v>
      </c>
      <c r="AR15" s="9">
        <f t="shared" si="9"/>
        <v>42085.10999999999</v>
      </c>
      <c r="AS15" s="67">
        <f t="shared" si="10"/>
        <v>42085.10999999999</v>
      </c>
      <c r="AT15" s="68"/>
      <c r="AU15" s="68"/>
      <c r="AV15" s="78">
        <f t="shared" si="2"/>
        <v>-4831.569999999985</v>
      </c>
      <c r="AW15" s="37">
        <v>16227.1</v>
      </c>
      <c r="AX15" s="29"/>
    </row>
    <row r="16" spans="1:61" s="39" customFormat="1" ht="18">
      <c r="A16" s="1">
        <v>6</v>
      </c>
      <c r="B16" s="1" t="s">
        <v>2</v>
      </c>
      <c r="C16" s="1">
        <v>602.9</v>
      </c>
      <c r="D16" s="1">
        <v>0</v>
      </c>
      <c r="E16" s="1">
        <f t="shared" si="0"/>
        <v>602.9</v>
      </c>
      <c r="F16" s="14">
        <v>11.25</v>
      </c>
      <c r="G16" s="2">
        <f t="shared" si="3"/>
        <v>6782.625</v>
      </c>
      <c r="H16" s="2">
        <f t="shared" si="4"/>
        <v>40695.75</v>
      </c>
      <c r="I16" s="1">
        <v>11.7</v>
      </c>
      <c r="J16" s="2">
        <f t="shared" si="5"/>
        <v>7053.929999999999</v>
      </c>
      <c r="K16" s="2">
        <f t="shared" si="6"/>
        <v>42323.579999999994</v>
      </c>
      <c r="L16" s="16">
        <f t="shared" si="7"/>
        <v>83019.32999999999</v>
      </c>
      <c r="M16" s="2">
        <v>-92511.52</v>
      </c>
      <c r="N16" s="33">
        <f t="shared" si="1"/>
        <v>-9492.190000000017</v>
      </c>
      <c r="O16" s="1">
        <v>0</v>
      </c>
      <c r="P16" s="1">
        <v>3261.56</v>
      </c>
      <c r="Q16" s="9">
        <v>0</v>
      </c>
      <c r="R16" s="6">
        <v>39138.72</v>
      </c>
      <c r="S16" s="1">
        <v>0</v>
      </c>
      <c r="T16" s="1">
        <v>1665</v>
      </c>
      <c r="U16" s="1">
        <v>0</v>
      </c>
      <c r="V16" s="1">
        <v>1587.53</v>
      </c>
      <c r="W16" s="1">
        <v>0</v>
      </c>
      <c r="X16" s="1">
        <v>1510.06</v>
      </c>
      <c r="Y16" s="1">
        <v>0</v>
      </c>
      <c r="Z16" s="1">
        <v>30833.27</v>
      </c>
      <c r="AA16" s="1">
        <v>0</v>
      </c>
      <c r="AB16" s="1">
        <v>1510.06</v>
      </c>
      <c r="AC16" s="1">
        <v>0</v>
      </c>
      <c r="AD16" s="1">
        <v>1510.06</v>
      </c>
      <c r="AE16" s="1">
        <v>0</v>
      </c>
      <c r="AF16" s="2">
        <v>3607.97</v>
      </c>
      <c r="AG16" s="1">
        <v>0</v>
      </c>
      <c r="AH16" s="2">
        <v>6894.64</v>
      </c>
      <c r="AI16" s="1">
        <v>0</v>
      </c>
      <c r="AJ16" s="1">
        <v>3063.7</v>
      </c>
      <c r="AK16" s="1">
        <v>0</v>
      </c>
      <c r="AL16" s="1">
        <v>2006.06</v>
      </c>
      <c r="AM16" s="1">
        <v>0</v>
      </c>
      <c r="AN16" s="1">
        <v>4585.04</v>
      </c>
      <c r="AO16" s="1">
        <v>0</v>
      </c>
      <c r="AP16" s="1">
        <v>1719.26</v>
      </c>
      <c r="AQ16" s="9">
        <f t="shared" si="8"/>
        <v>0</v>
      </c>
      <c r="AR16" s="9">
        <f t="shared" si="9"/>
        <v>60492.649999999994</v>
      </c>
      <c r="AS16" s="67">
        <f t="shared" si="10"/>
        <v>60492.649999999994</v>
      </c>
      <c r="AT16" s="68"/>
      <c r="AU16" s="68">
        <v>880</v>
      </c>
      <c r="AV16" s="78">
        <f t="shared" si="2"/>
        <v>-70864.84000000001</v>
      </c>
      <c r="AW16" s="37">
        <v>147094.54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49" ht="15.75" customHeight="1">
      <c r="A17" s="1">
        <v>7</v>
      </c>
      <c r="B17" s="1" t="s">
        <v>294</v>
      </c>
      <c r="C17" s="1">
        <v>338.3</v>
      </c>
      <c r="D17" s="1">
        <v>0</v>
      </c>
      <c r="E17" s="1">
        <f t="shared" si="0"/>
        <v>338.3</v>
      </c>
      <c r="F17" s="14">
        <v>10.2</v>
      </c>
      <c r="G17" s="2">
        <f t="shared" si="3"/>
        <v>3450.66</v>
      </c>
      <c r="H17" s="2">
        <f t="shared" si="4"/>
        <v>20703.96</v>
      </c>
      <c r="I17" s="1">
        <v>10.6</v>
      </c>
      <c r="J17" s="2">
        <f t="shared" si="5"/>
        <v>3585.98</v>
      </c>
      <c r="K17" s="2">
        <f t="shared" si="6"/>
        <v>21515.88</v>
      </c>
      <c r="L17" s="16">
        <f t="shared" si="7"/>
        <v>42219.84</v>
      </c>
      <c r="M17" s="2"/>
      <c r="N17" s="33">
        <f t="shared" si="1"/>
        <v>42219.84</v>
      </c>
      <c r="O17" s="1">
        <v>2135.96</v>
      </c>
      <c r="P17" s="1">
        <v>1383.71</v>
      </c>
      <c r="Q17" s="9">
        <v>25631.5</v>
      </c>
      <c r="R17" s="6">
        <v>16604.58</v>
      </c>
      <c r="S17" s="1">
        <v>0</v>
      </c>
      <c r="T17" s="1">
        <v>747.64</v>
      </c>
      <c r="U17" s="1">
        <v>0</v>
      </c>
      <c r="V17" s="1">
        <v>747.64</v>
      </c>
      <c r="W17" s="1">
        <v>1705.6</v>
      </c>
      <c r="X17" s="1">
        <v>747.64</v>
      </c>
      <c r="Y17" s="1">
        <v>424.75</v>
      </c>
      <c r="Z17" s="1">
        <v>747.64</v>
      </c>
      <c r="AA17" s="1">
        <v>0</v>
      </c>
      <c r="AB17" s="1">
        <v>747.64</v>
      </c>
      <c r="AC17" s="1">
        <v>418.71</v>
      </c>
      <c r="AD17" s="1">
        <v>747.64</v>
      </c>
      <c r="AE17" s="1">
        <v>0</v>
      </c>
      <c r="AF17" s="2">
        <v>778.09</v>
      </c>
      <c r="AG17" s="1">
        <v>0</v>
      </c>
      <c r="AH17" s="2">
        <v>1088.31</v>
      </c>
      <c r="AI17" s="1">
        <v>0</v>
      </c>
      <c r="AJ17" s="1">
        <v>778.09</v>
      </c>
      <c r="AK17" s="1">
        <v>441.74</v>
      </c>
      <c r="AL17" s="1">
        <v>933.03</v>
      </c>
      <c r="AM17" s="1">
        <v>0</v>
      </c>
      <c r="AN17" s="1">
        <v>778.09</v>
      </c>
      <c r="AO17" s="1">
        <v>0</v>
      </c>
      <c r="AP17" s="1">
        <v>778.09</v>
      </c>
      <c r="AQ17" s="9">
        <f t="shared" si="8"/>
        <v>2990.8</v>
      </c>
      <c r="AR17" s="9">
        <f t="shared" si="9"/>
        <v>9619.539999999999</v>
      </c>
      <c r="AS17" s="67">
        <f t="shared" si="10"/>
        <v>12610.34</v>
      </c>
      <c r="AT17" s="68"/>
      <c r="AU17" s="68"/>
      <c r="AV17" s="78">
        <f t="shared" si="2"/>
        <v>29609.499999999996</v>
      </c>
      <c r="AW17" s="37">
        <v>88592.86</v>
      </c>
    </row>
    <row r="18" spans="1:49" ht="18">
      <c r="A18" s="1">
        <v>8</v>
      </c>
      <c r="B18" s="1" t="s">
        <v>295</v>
      </c>
      <c r="C18" s="1">
        <v>579.8</v>
      </c>
      <c r="D18" s="1">
        <v>0</v>
      </c>
      <c r="E18" s="1">
        <f t="shared" si="0"/>
        <v>579.8</v>
      </c>
      <c r="F18" s="14">
        <v>8.55</v>
      </c>
      <c r="G18" s="2">
        <f t="shared" si="3"/>
        <v>4957.29</v>
      </c>
      <c r="H18" s="2">
        <f t="shared" si="4"/>
        <v>29743.739999999998</v>
      </c>
      <c r="I18" s="1">
        <v>9.08</v>
      </c>
      <c r="J18" s="2">
        <f t="shared" si="5"/>
        <v>5264.584</v>
      </c>
      <c r="K18" s="2">
        <f t="shared" si="6"/>
        <v>31587.504</v>
      </c>
      <c r="L18" s="16">
        <f t="shared" si="7"/>
        <v>61331.244</v>
      </c>
      <c r="M18" s="2">
        <v>-7095.23</v>
      </c>
      <c r="N18" s="33">
        <f t="shared" si="1"/>
        <v>54236.013999999996</v>
      </c>
      <c r="O18" s="1">
        <v>2022.64</v>
      </c>
      <c r="P18" s="1">
        <v>2442.53</v>
      </c>
      <c r="Q18" s="9">
        <v>24271.68</v>
      </c>
      <c r="R18" s="6">
        <v>29310.32</v>
      </c>
      <c r="S18" s="1">
        <v>0</v>
      </c>
      <c r="T18" s="1">
        <v>1281.36</v>
      </c>
      <c r="U18" s="1">
        <v>0</v>
      </c>
      <c r="V18" s="1">
        <v>1486.19</v>
      </c>
      <c r="W18" s="1">
        <v>0</v>
      </c>
      <c r="X18" s="1">
        <v>1281.36</v>
      </c>
      <c r="Y18" s="1">
        <v>424.75</v>
      </c>
      <c r="Z18" s="1">
        <v>1281.36</v>
      </c>
      <c r="AA18" s="1">
        <v>0</v>
      </c>
      <c r="AB18" s="1">
        <v>1281.36</v>
      </c>
      <c r="AC18" s="1">
        <v>418.71</v>
      </c>
      <c r="AD18" s="1">
        <v>1281.36</v>
      </c>
      <c r="AE18" s="1">
        <v>0</v>
      </c>
      <c r="AF18" s="2">
        <v>1333.54</v>
      </c>
      <c r="AG18" s="1">
        <v>994.32</v>
      </c>
      <c r="AH18" s="2">
        <v>1565.95</v>
      </c>
      <c r="AI18" s="1">
        <v>0</v>
      </c>
      <c r="AJ18" s="1">
        <v>1333.54</v>
      </c>
      <c r="AK18" s="1">
        <v>441.74</v>
      </c>
      <c r="AL18" s="1">
        <v>1333.54</v>
      </c>
      <c r="AM18" s="1">
        <v>993.46</v>
      </c>
      <c r="AN18" s="1">
        <v>1333.54</v>
      </c>
      <c r="AO18" s="1">
        <v>0</v>
      </c>
      <c r="AP18" s="1">
        <v>1333.54</v>
      </c>
      <c r="AQ18" s="9">
        <f t="shared" si="8"/>
        <v>3272.9800000000005</v>
      </c>
      <c r="AR18" s="9">
        <f t="shared" si="9"/>
        <v>16126.640000000003</v>
      </c>
      <c r="AS18" s="67">
        <f t="shared" si="10"/>
        <v>19399.620000000003</v>
      </c>
      <c r="AT18" s="68"/>
      <c r="AU18" s="68"/>
      <c r="AV18" s="78">
        <f t="shared" si="2"/>
        <v>34836.39399999999</v>
      </c>
      <c r="AW18" s="37">
        <v>234299.05</v>
      </c>
    </row>
    <row r="19" spans="1:49" ht="15.75" customHeight="1">
      <c r="A19" s="1">
        <v>9</v>
      </c>
      <c r="B19" s="1" t="s">
        <v>296</v>
      </c>
      <c r="C19" s="1">
        <v>399.3</v>
      </c>
      <c r="D19" s="1">
        <v>0</v>
      </c>
      <c r="E19" s="1">
        <f t="shared" si="0"/>
        <v>399.3</v>
      </c>
      <c r="F19" s="14">
        <v>10.2</v>
      </c>
      <c r="G19" s="2">
        <f t="shared" si="3"/>
        <v>4072.8599999999997</v>
      </c>
      <c r="H19" s="2">
        <f t="shared" si="4"/>
        <v>24437.159999999996</v>
      </c>
      <c r="I19" s="1">
        <v>10.6</v>
      </c>
      <c r="J19" s="2">
        <f t="shared" si="5"/>
        <v>4232.58</v>
      </c>
      <c r="K19" s="2">
        <f t="shared" si="6"/>
        <v>25395.48</v>
      </c>
      <c r="L19" s="16">
        <f t="shared" si="7"/>
        <v>49832.64</v>
      </c>
      <c r="M19" s="2">
        <v>-3553.41</v>
      </c>
      <c r="N19" s="33">
        <f t="shared" si="1"/>
        <v>46279.229999999996</v>
      </c>
      <c r="O19" s="1">
        <v>2314.48</v>
      </c>
      <c r="P19" s="1">
        <v>1543.72</v>
      </c>
      <c r="Q19" s="9">
        <v>27773.77</v>
      </c>
      <c r="R19" s="6">
        <v>18524.62</v>
      </c>
      <c r="S19" s="1">
        <v>0</v>
      </c>
      <c r="T19" s="1">
        <v>882.45</v>
      </c>
      <c r="U19" s="1">
        <v>0</v>
      </c>
      <c r="V19" s="1">
        <v>882.45</v>
      </c>
      <c r="W19" s="1">
        <v>1500</v>
      </c>
      <c r="X19" s="1">
        <v>882.45</v>
      </c>
      <c r="Y19" s="1">
        <v>424.75</v>
      </c>
      <c r="Z19" s="1">
        <v>882.45</v>
      </c>
      <c r="AA19" s="1">
        <v>0</v>
      </c>
      <c r="AB19" s="1">
        <v>882.45</v>
      </c>
      <c r="AC19" s="1">
        <v>4798.39</v>
      </c>
      <c r="AD19" s="1">
        <v>882.45</v>
      </c>
      <c r="AE19" s="1">
        <v>0</v>
      </c>
      <c r="AF19" s="2">
        <v>918.39</v>
      </c>
      <c r="AG19" s="1">
        <v>352.8</v>
      </c>
      <c r="AH19" s="2">
        <v>1306.08</v>
      </c>
      <c r="AI19" s="1">
        <v>79246.34</v>
      </c>
      <c r="AJ19" s="1">
        <v>918.39</v>
      </c>
      <c r="AK19" s="1">
        <v>441.74</v>
      </c>
      <c r="AL19" s="1">
        <v>1073.33</v>
      </c>
      <c r="AM19" s="1">
        <v>0</v>
      </c>
      <c r="AN19" s="1">
        <v>918.39</v>
      </c>
      <c r="AO19" s="1">
        <v>0</v>
      </c>
      <c r="AP19" s="1">
        <v>918.39</v>
      </c>
      <c r="AQ19" s="9">
        <f t="shared" si="8"/>
        <v>86764.02</v>
      </c>
      <c r="AR19" s="9">
        <f t="shared" si="9"/>
        <v>11347.669999999998</v>
      </c>
      <c r="AS19" s="67">
        <f t="shared" si="10"/>
        <v>98111.69</v>
      </c>
      <c r="AT19" s="68"/>
      <c r="AU19" s="68"/>
      <c r="AV19" s="78">
        <f t="shared" si="2"/>
        <v>-51832.46000000001</v>
      </c>
      <c r="AW19" s="37">
        <v>182465.63</v>
      </c>
    </row>
    <row r="20" spans="1:49" ht="15.75" customHeight="1">
      <c r="A20" s="1">
        <v>10</v>
      </c>
      <c r="B20" s="1" t="s">
        <v>3</v>
      </c>
      <c r="C20" s="1">
        <v>407.4</v>
      </c>
      <c r="D20" s="1">
        <v>0</v>
      </c>
      <c r="E20" s="1">
        <f t="shared" si="0"/>
        <v>407.4</v>
      </c>
      <c r="F20" s="14">
        <v>11.15</v>
      </c>
      <c r="G20" s="2">
        <f t="shared" si="3"/>
        <v>4542.51</v>
      </c>
      <c r="H20" s="2">
        <f t="shared" si="4"/>
        <v>27255.06</v>
      </c>
      <c r="I20" s="1">
        <v>11.63</v>
      </c>
      <c r="J20" s="2">
        <f t="shared" si="5"/>
        <v>4738.062</v>
      </c>
      <c r="K20" s="2">
        <f t="shared" si="6"/>
        <v>28428.372</v>
      </c>
      <c r="L20" s="16">
        <f t="shared" si="7"/>
        <v>55683.432</v>
      </c>
      <c r="M20" s="2"/>
      <c r="N20" s="33">
        <f t="shared" si="1"/>
        <v>55683.432</v>
      </c>
      <c r="O20" s="1">
        <v>2480.82</v>
      </c>
      <c r="P20" s="1">
        <v>2152.54</v>
      </c>
      <c r="Q20" s="9">
        <v>29769.86</v>
      </c>
      <c r="R20" s="6">
        <v>25830.46</v>
      </c>
      <c r="S20" s="1">
        <v>0</v>
      </c>
      <c r="T20" s="1">
        <v>900.35</v>
      </c>
      <c r="U20" s="1">
        <v>0</v>
      </c>
      <c r="V20" s="1">
        <v>1464.61</v>
      </c>
      <c r="W20" s="1">
        <v>500</v>
      </c>
      <c r="X20" s="1">
        <v>900.35</v>
      </c>
      <c r="Y20" s="1">
        <v>424.75</v>
      </c>
      <c r="Z20" s="1">
        <v>900.35</v>
      </c>
      <c r="AA20" s="1">
        <v>0</v>
      </c>
      <c r="AB20" s="1">
        <v>900.35</v>
      </c>
      <c r="AC20" s="1">
        <v>0</v>
      </c>
      <c r="AD20" s="1">
        <v>900.35</v>
      </c>
      <c r="AE20" s="1">
        <v>0</v>
      </c>
      <c r="AF20" s="2">
        <v>937.02</v>
      </c>
      <c r="AG20" s="1">
        <v>3777.52</v>
      </c>
      <c r="AH20" s="2">
        <v>1169.77</v>
      </c>
      <c r="AI20" s="1">
        <v>2031.48</v>
      </c>
      <c r="AJ20" s="1">
        <v>937.02</v>
      </c>
      <c r="AK20" s="1">
        <v>441.74</v>
      </c>
      <c r="AL20" s="1">
        <v>937.02</v>
      </c>
      <c r="AM20" s="1">
        <v>0</v>
      </c>
      <c r="AN20" s="1">
        <v>937.02</v>
      </c>
      <c r="AO20" s="1">
        <v>0</v>
      </c>
      <c r="AP20" s="1">
        <v>937.02</v>
      </c>
      <c r="AQ20" s="9">
        <f t="shared" si="8"/>
        <v>7175.49</v>
      </c>
      <c r="AR20" s="9">
        <f t="shared" si="9"/>
        <v>11821.230000000003</v>
      </c>
      <c r="AS20" s="67">
        <f t="shared" si="10"/>
        <v>18996.72</v>
      </c>
      <c r="AT20" s="68"/>
      <c r="AU20" s="68"/>
      <c r="AV20" s="78">
        <f t="shared" si="2"/>
        <v>36686.712</v>
      </c>
      <c r="AW20" s="37">
        <v>104774.9</v>
      </c>
    </row>
    <row r="21" spans="1:49" ht="15.75" customHeight="1">
      <c r="A21" s="1">
        <v>11</v>
      </c>
      <c r="B21" s="1" t="s">
        <v>4</v>
      </c>
      <c r="C21" s="1">
        <v>3410.7</v>
      </c>
      <c r="D21" s="1">
        <v>118</v>
      </c>
      <c r="E21" s="1">
        <f t="shared" si="0"/>
        <v>3528.7</v>
      </c>
      <c r="F21" s="14">
        <v>12.29</v>
      </c>
      <c r="G21" s="2">
        <f t="shared" si="3"/>
        <v>43367.723</v>
      </c>
      <c r="H21" s="2">
        <f t="shared" si="4"/>
        <v>260206.338</v>
      </c>
      <c r="I21" s="1">
        <v>12.79</v>
      </c>
      <c r="J21" s="2">
        <f t="shared" si="5"/>
        <v>45132.073</v>
      </c>
      <c r="K21" s="2">
        <f t="shared" si="6"/>
        <v>270792.43799999997</v>
      </c>
      <c r="L21" s="16">
        <f t="shared" si="7"/>
        <v>530998.776</v>
      </c>
      <c r="M21" s="2"/>
      <c r="N21" s="33">
        <f t="shared" si="1"/>
        <v>530998.776</v>
      </c>
      <c r="O21" s="1">
        <v>25518.85</v>
      </c>
      <c r="P21" s="1">
        <v>18716.22</v>
      </c>
      <c r="Q21" s="9">
        <v>306226.23</v>
      </c>
      <c r="R21" s="6">
        <v>224594.7</v>
      </c>
      <c r="S21" s="1">
        <v>6281.56</v>
      </c>
      <c r="T21" s="1">
        <v>9798.21</v>
      </c>
      <c r="U21" s="1">
        <v>5575.35</v>
      </c>
      <c r="V21" s="1">
        <v>18732.23</v>
      </c>
      <c r="W21" s="1">
        <v>14862.7</v>
      </c>
      <c r="X21" s="1">
        <v>7798.43</v>
      </c>
      <c r="Y21" s="1">
        <v>72178.64</v>
      </c>
      <c r="Z21" s="1">
        <v>8847.97</v>
      </c>
      <c r="AA21" s="1">
        <v>43484.08</v>
      </c>
      <c r="AB21" s="1">
        <v>7798.43</v>
      </c>
      <c r="AC21" s="1">
        <v>20519.56</v>
      </c>
      <c r="AD21" s="1">
        <v>9115.96</v>
      </c>
      <c r="AE21" s="1">
        <v>242006.74</v>
      </c>
      <c r="AF21" s="2">
        <v>44935.88</v>
      </c>
      <c r="AG21" s="1">
        <v>38535.6</v>
      </c>
      <c r="AH21" s="2">
        <v>13322.65</v>
      </c>
      <c r="AI21" s="1">
        <v>34862.03</v>
      </c>
      <c r="AJ21" s="1">
        <v>14112.15</v>
      </c>
      <c r="AK21" s="1">
        <v>33905.26</v>
      </c>
      <c r="AL21" s="1">
        <v>10924.13</v>
      </c>
      <c r="AM21" s="1">
        <v>15483.27</v>
      </c>
      <c r="AN21" s="1">
        <v>20787.72</v>
      </c>
      <c r="AO21" s="1">
        <v>6460.64</v>
      </c>
      <c r="AP21" s="1">
        <v>8116.01</v>
      </c>
      <c r="AQ21" s="9">
        <f t="shared" si="8"/>
        <v>534155.43</v>
      </c>
      <c r="AR21" s="9">
        <f t="shared" si="9"/>
        <v>174289.77</v>
      </c>
      <c r="AS21" s="67">
        <f t="shared" si="10"/>
        <v>708445.2000000001</v>
      </c>
      <c r="AT21" s="68"/>
      <c r="AU21" s="68"/>
      <c r="AV21" s="78">
        <f t="shared" si="2"/>
        <v>-177446.42400000012</v>
      </c>
      <c r="AW21" s="37">
        <v>235627.58</v>
      </c>
    </row>
    <row r="22" spans="1:49" ht="15.75" customHeight="1">
      <c r="A22" s="1">
        <v>12</v>
      </c>
      <c r="B22" s="1" t="s">
        <v>5</v>
      </c>
      <c r="C22" s="1">
        <v>3275.9</v>
      </c>
      <c r="D22" s="1">
        <v>168.2</v>
      </c>
      <c r="E22" s="1">
        <f t="shared" si="0"/>
        <v>3444.1</v>
      </c>
      <c r="F22" s="14">
        <v>12.29</v>
      </c>
      <c r="G22" s="2">
        <f t="shared" si="3"/>
        <v>42327.988999999994</v>
      </c>
      <c r="H22" s="2">
        <f t="shared" si="4"/>
        <v>253967.93399999995</v>
      </c>
      <c r="I22" s="1">
        <v>12.79</v>
      </c>
      <c r="J22" s="2">
        <f t="shared" si="5"/>
        <v>44050.039</v>
      </c>
      <c r="K22" s="2">
        <f t="shared" si="6"/>
        <v>264300.234</v>
      </c>
      <c r="L22" s="16">
        <f t="shared" si="7"/>
        <v>518268.16799999995</v>
      </c>
      <c r="M22" s="2">
        <v>-16408.51</v>
      </c>
      <c r="N22" s="33">
        <f t="shared" si="1"/>
        <v>501859.65799999994</v>
      </c>
      <c r="O22" s="1">
        <v>24149.08</v>
      </c>
      <c r="P22" s="1">
        <v>17658.09</v>
      </c>
      <c r="Q22" s="9">
        <v>289788.98</v>
      </c>
      <c r="R22" s="6">
        <v>211897.09</v>
      </c>
      <c r="S22" s="1">
        <v>12834.01</v>
      </c>
      <c r="T22" s="1">
        <v>8455.7</v>
      </c>
      <c r="U22" s="1">
        <v>8722.38</v>
      </c>
      <c r="V22" s="1">
        <v>7789.11</v>
      </c>
      <c r="W22" s="1">
        <v>8754.42</v>
      </c>
      <c r="X22" s="1">
        <v>8455.7</v>
      </c>
      <c r="Y22" s="1">
        <v>19045.71</v>
      </c>
      <c r="Z22" s="1">
        <v>12146.77</v>
      </c>
      <c r="AA22" s="1">
        <v>11975.57</v>
      </c>
      <c r="AB22" s="1">
        <v>8643.24</v>
      </c>
      <c r="AC22" s="1">
        <v>11572.18</v>
      </c>
      <c r="AD22" s="1">
        <v>7789.11</v>
      </c>
      <c r="AE22" s="1">
        <v>12054.35</v>
      </c>
      <c r="AF22" s="2">
        <v>17287.8</v>
      </c>
      <c r="AG22" s="1">
        <v>14969.15</v>
      </c>
      <c r="AH22" s="2">
        <v>8099.08</v>
      </c>
      <c r="AI22" s="1">
        <v>13553.73</v>
      </c>
      <c r="AJ22" s="1">
        <v>9631.38</v>
      </c>
      <c r="AK22" s="1">
        <v>10963.77</v>
      </c>
      <c r="AL22" s="1">
        <v>9656.04</v>
      </c>
      <c r="AM22" s="1">
        <v>10589.72</v>
      </c>
      <c r="AN22" s="1">
        <v>9320.15</v>
      </c>
      <c r="AO22" s="1">
        <v>11883.14</v>
      </c>
      <c r="AP22" s="1">
        <v>9078.86</v>
      </c>
      <c r="AQ22" s="9">
        <f t="shared" si="8"/>
        <v>146918.13</v>
      </c>
      <c r="AR22" s="9">
        <f t="shared" si="9"/>
        <v>116352.93999999999</v>
      </c>
      <c r="AS22" s="67">
        <f t="shared" si="10"/>
        <v>263271.07</v>
      </c>
      <c r="AT22" s="68"/>
      <c r="AU22" s="68">
        <v>880</v>
      </c>
      <c r="AV22" s="78">
        <f t="shared" si="2"/>
        <v>237708.58799999993</v>
      </c>
      <c r="AW22" s="37">
        <v>172453.83</v>
      </c>
    </row>
    <row r="23" spans="1:49" ht="15.75" customHeight="1">
      <c r="A23" s="1">
        <v>13</v>
      </c>
      <c r="B23" s="1" t="s">
        <v>6</v>
      </c>
      <c r="C23" s="1">
        <v>3373.5</v>
      </c>
      <c r="D23" s="1">
        <v>62.4</v>
      </c>
      <c r="E23" s="1">
        <f t="shared" si="0"/>
        <v>3435.9</v>
      </c>
      <c r="F23" s="14">
        <v>12.29</v>
      </c>
      <c r="G23" s="2">
        <f t="shared" si="3"/>
        <v>42227.210999999996</v>
      </c>
      <c r="H23" s="2">
        <f t="shared" si="4"/>
        <v>253363.26599999997</v>
      </c>
      <c r="I23" s="1">
        <v>12.79</v>
      </c>
      <c r="J23" s="2">
        <f t="shared" si="5"/>
        <v>43945.161</v>
      </c>
      <c r="K23" s="2">
        <f t="shared" si="6"/>
        <v>263670.966</v>
      </c>
      <c r="L23" s="16">
        <f t="shared" si="7"/>
        <v>517034.23199999996</v>
      </c>
      <c r="M23" s="2">
        <v>-239417.96</v>
      </c>
      <c r="N23" s="33">
        <f t="shared" si="1"/>
        <v>277616.272</v>
      </c>
      <c r="O23" s="1">
        <v>13553.26</v>
      </c>
      <c r="P23" s="1">
        <v>9567</v>
      </c>
      <c r="Q23" s="9">
        <v>162639.06</v>
      </c>
      <c r="R23" s="6">
        <v>114804.04</v>
      </c>
      <c r="S23" s="1">
        <v>5428.72</v>
      </c>
      <c r="T23" s="1">
        <v>7770.99</v>
      </c>
      <c r="U23" s="1">
        <v>5428.72</v>
      </c>
      <c r="V23" s="1">
        <v>7770.99</v>
      </c>
      <c r="W23" s="1">
        <v>8055.46</v>
      </c>
      <c r="X23" s="1">
        <v>15626.96</v>
      </c>
      <c r="Y23" s="1">
        <v>6989.7</v>
      </c>
      <c r="Z23" s="1">
        <v>11910.25</v>
      </c>
      <c r="AA23" s="1">
        <v>22691.73</v>
      </c>
      <c r="AB23" s="1">
        <v>7770.99</v>
      </c>
      <c r="AC23" s="1">
        <v>28618.97</v>
      </c>
      <c r="AD23" s="1">
        <v>8235.82</v>
      </c>
      <c r="AE23" s="1">
        <v>25517.51</v>
      </c>
      <c r="AF23" s="2">
        <v>57772.09</v>
      </c>
      <c r="AG23" s="1">
        <v>39018.92</v>
      </c>
      <c r="AH23" s="2">
        <v>20657.88</v>
      </c>
      <c r="AI23" s="1">
        <v>13525.03</v>
      </c>
      <c r="AJ23" s="1">
        <v>8746.81</v>
      </c>
      <c r="AK23" s="1">
        <v>14550.81</v>
      </c>
      <c r="AL23" s="1">
        <v>13389.07</v>
      </c>
      <c r="AM23" s="1">
        <v>8472.68</v>
      </c>
      <c r="AN23" s="1">
        <v>23980.67</v>
      </c>
      <c r="AO23" s="1">
        <v>12633.05</v>
      </c>
      <c r="AP23" s="1">
        <v>8080.22</v>
      </c>
      <c r="AQ23" s="9">
        <f t="shared" si="8"/>
        <v>190931.29999999996</v>
      </c>
      <c r="AR23" s="9">
        <f t="shared" si="9"/>
        <v>191712.74000000002</v>
      </c>
      <c r="AS23" s="67">
        <f t="shared" si="10"/>
        <v>382644.04</v>
      </c>
      <c r="AT23" s="68"/>
      <c r="AU23" s="68">
        <v>880</v>
      </c>
      <c r="AV23" s="78">
        <f t="shared" si="2"/>
        <v>-105907.76799999998</v>
      </c>
      <c r="AW23" s="37">
        <v>235585.05</v>
      </c>
    </row>
    <row r="24" spans="1:49" ht="15.75" customHeight="1">
      <c r="A24" s="1">
        <v>14</v>
      </c>
      <c r="B24" s="1" t="s">
        <v>7</v>
      </c>
      <c r="C24" s="1">
        <v>3287.5</v>
      </c>
      <c r="D24" s="1">
        <v>113.1</v>
      </c>
      <c r="E24" s="1">
        <f t="shared" si="0"/>
        <v>3400.6</v>
      </c>
      <c r="F24" s="14">
        <v>12.29</v>
      </c>
      <c r="G24" s="2">
        <f t="shared" si="3"/>
        <v>41793.373999999996</v>
      </c>
      <c r="H24" s="2">
        <f t="shared" si="4"/>
        <v>250760.24399999998</v>
      </c>
      <c r="I24" s="1">
        <v>12.79</v>
      </c>
      <c r="J24" s="2">
        <f t="shared" si="5"/>
        <v>43493.674</v>
      </c>
      <c r="K24" s="2">
        <f t="shared" si="6"/>
        <v>260962.044</v>
      </c>
      <c r="L24" s="16">
        <f t="shared" si="7"/>
        <v>511722.28799999994</v>
      </c>
      <c r="M24" s="2"/>
      <c r="N24" s="33">
        <f t="shared" si="1"/>
        <v>511722.28799999994</v>
      </c>
      <c r="O24" s="1">
        <v>24592.46</v>
      </c>
      <c r="P24" s="1">
        <v>18036.78</v>
      </c>
      <c r="Q24" s="9">
        <v>295109.51</v>
      </c>
      <c r="R24" s="6">
        <v>216441.39</v>
      </c>
      <c r="S24" s="1">
        <v>154833.16</v>
      </c>
      <c r="T24" s="1">
        <v>7692.98</v>
      </c>
      <c r="U24" s="1">
        <v>7303.25</v>
      </c>
      <c r="V24" s="1">
        <v>17473.97</v>
      </c>
      <c r="W24" s="1">
        <v>10838.44</v>
      </c>
      <c r="X24" s="1">
        <v>8761.34</v>
      </c>
      <c r="Y24" s="1">
        <v>21601.63</v>
      </c>
      <c r="Z24" s="1">
        <v>15350.95</v>
      </c>
      <c r="AA24" s="1">
        <v>12108.55</v>
      </c>
      <c r="AB24" s="1">
        <v>8257.24</v>
      </c>
      <c r="AC24" s="1">
        <v>11984.3</v>
      </c>
      <c r="AD24" s="1">
        <v>7692.98</v>
      </c>
      <c r="AE24" s="1">
        <v>48611.31</v>
      </c>
      <c r="AF24" s="2">
        <v>17187.75</v>
      </c>
      <c r="AG24" s="1">
        <v>19370.01</v>
      </c>
      <c r="AH24" s="2">
        <v>7999.03</v>
      </c>
      <c r="AI24" s="1">
        <v>36756.27</v>
      </c>
      <c r="AJ24" s="1">
        <v>12891.89</v>
      </c>
      <c r="AK24" s="1">
        <v>13034.65</v>
      </c>
      <c r="AL24" s="1">
        <v>10730.25</v>
      </c>
      <c r="AM24" s="1">
        <v>8944.26</v>
      </c>
      <c r="AN24" s="1">
        <v>10774.59</v>
      </c>
      <c r="AO24" s="1">
        <v>6249.27</v>
      </c>
      <c r="AP24" s="1">
        <v>7999.03</v>
      </c>
      <c r="AQ24" s="9">
        <f t="shared" si="8"/>
        <v>351635.1000000001</v>
      </c>
      <c r="AR24" s="9">
        <f t="shared" si="9"/>
        <v>132812</v>
      </c>
      <c r="AS24" s="67">
        <f t="shared" si="10"/>
        <v>484447.1000000001</v>
      </c>
      <c r="AT24" s="68"/>
      <c r="AU24" s="68"/>
      <c r="AV24" s="78">
        <f t="shared" si="2"/>
        <v>27275.18799999985</v>
      </c>
      <c r="AW24" s="37">
        <v>146214.47</v>
      </c>
    </row>
    <row r="25" spans="1:49" ht="15.75" customHeight="1">
      <c r="A25" s="1">
        <v>15</v>
      </c>
      <c r="B25" s="1" t="s">
        <v>8</v>
      </c>
      <c r="C25" s="1">
        <v>3398.9</v>
      </c>
      <c r="D25" s="1">
        <v>0</v>
      </c>
      <c r="E25" s="1">
        <f t="shared" si="0"/>
        <v>3398.9</v>
      </c>
      <c r="F25" s="14">
        <v>12.29</v>
      </c>
      <c r="G25" s="2">
        <f t="shared" si="3"/>
        <v>41772.481</v>
      </c>
      <c r="H25" s="2">
        <f t="shared" si="4"/>
        <v>250634.886</v>
      </c>
      <c r="I25" s="1">
        <v>12.79</v>
      </c>
      <c r="J25" s="2">
        <f t="shared" si="5"/>
        <v>43471.931</v>
      </c>
      <c r="K25" s="2">
        <f t="shared" si="6"/>
        <v>260831.58599999998</v>
      </c>
      <c r="L25" s="16">
        <f t="shared" si="7"/>
        <v>511466.47199999995</v>
      </c>
      <c r="M25" s="2"/>
      <c r="N25" s="33">
        <f t="shared" si="1"/>
        <v>511466.47199999995</v>
      </c>
      <c r="O25" s="1">
        <v>24580.17</v>
      </c>
      <c r="P25" s="1">
        <v>18027.77</v>
      </c>
      <c r="Q25" s="9">
        <v>294961.98</v>
      </c>
      <c r="R25" s="6">
        <v>216333.19</v>
      </c>
      <c r="S25" s="1">
        <v>6076.47</v>
      </c>
      <c r="T25" s="1">
        <v>7689.22</v>
      </c>
      <c r="U25" s="1">
        <v>5370.26</v>
      </c>
      <c r="V25" s="1">
        <v>15888.21</v>
      </c>
      <c r="W25" s="1">
        <v>5370.26</v>
      </c>
      <c r="X25" s="1">
        <v>7689.22</v>
      </c>
      <c r="Y25" s="1">
        <v>5795.01</v>
      </c>
      <c r="Z25" s="1">
        <v>16309.94</v>
      </c>
      <c r="AA25" s="1">
        <v>11420.3</v>
      </c>
      <c r="AB25" s="1">
        <v>19337.01</v>
      </c>
      <c r="AC25" s="1">
        <v>11420.3</v>
      </c>
      <c r="AD25" s="1">
        <v>8004.58</v>
      </c>
      <c r="AE25" s="1">
        <v>10935.74</v>
      </c>
      <c r="AF25" s="2">
        <v>17183.84</v>
      </c>
      <c r="AG25" s="1">
        <v>16038.56</v>
      </c>
      <c r="AH25" s="2">
        <v>7995.12</v>
      </c>
      <c r="AI25" s="1">
        <v>23191.86</v>
      </c>
      <c r="AJ25" s="1">
        <v>8661.71</v>
      </c>
      <c r="AK25" s="1">
        <v>6049.93</v>
      </c>
      <c r="AL25" s="1">
        <v>9218.79</v>
      </c>
      <c r="AM25" s="1">
        <v>15426.94</v>
      </c>
      <c r="AN25" s="1">
        <v>7995.12</v>
      </c>
      <c r="AO25" s="1">
        <v>6246.47</v>
      </c>
      <c r="AP25" s="1">
        <v>12980.07</v>
      </c>
      <c r="AQ25" s="9">
        <f t="shared" si="8"/>
        <v>123342.1</v>
      </c>
      <c r="AR25" s="9">
        <f t="shared" si="9"/>
        <v>138952.83000000002</v>
      </c>
      <c r="AS25" s="67">
        <f t="shared" si="10"/>
        <v>262294.93000000005</v>
      </c>
      <c r="AT25" s="68">
        <v>8099</v>
      </c>
      <c r="AU25" s="68">
        <f>44950.44+880</f>
        <v>45830.44</v>
      </c>
      <c r="AV25" s="78">
        <f t="shared" si="2"/>
        <v>195242.1019999999</v>
      </c>
      <c r="AW25" s="37">
        <v>152391.52</v>
      </c>
    </row>
    <row r="26" spans="1:49" ht="15.75" customHeight="1">
      <c r="A26" s="1">
        <v>16</v>
      </c>
      <c r="B26" s="1" t="s">
        <v>9</v>
      </c>
      <c r="C26" s="1">
        <v>6082.5</v>
      </c>
      <c r="D26" s="1">
        <v>0</v>
      </c>
      <c r="E26" s="1">
        <f t="shared" si="0"/>
        <v>6082.5</v>
      </c>
      <c r="F26" s="14">
        <v>12.85</v>
      </c>
      <c r="G26" s="2">
        <f t="shared" si="3"/>
        <v>78160.125</v>
      </c>
      <c r="H26" s="2">
        <f t="shared" si="4"/>
        <v>468960.75</v>
      </c>
      <c r="I26" s="1">
        <v>13.37</v>
      </c>
      <c r="J26" s="2">
        <f t="shared" si="5"/>
        <v>81323.025</v>
      </c>
      <c r="K26" s="2">
        <f t="shared" si="6"/>
        <v>487938.14999999997</v>
      </c>
      <c r="L26" s="16">
        <f t="shared" si="7"/>
        <v>956898.8999999999</v>
      </c>
      <c r="M26" s="2">
        <v>-194443.18</v>
      </c>
      <c r="N26" s="33">
        <f t="shared" si="1"/>
        <v>762455.72</v>
      </c>
      <c r="O26" s="1">
        <v>36504.72</v>
      </c>
      <c r="P26" s="1">
        <v>27015.01</v>
      </c>
      <c r="Q26" s="9">
        <v>438056.62</v>
      </c>
      <c r="R26" s="6">
        <v>324180.13</v>
      </c>
      <c r="S26" s="1">
        <v>13651.71</v>
      </c>
      <c r="T26" s="1">
        <v>16905.67</v>
      </c>
      <c r="U26" s="1">
        <v>12042.36</v>
      </c>
      <c r="V26" s="1">
        <v>22426.54</v>
      </c>
      <c r="W26" s="1">
        <v>16124.97</v>
      </c>
      <c r="X26" s="1">
        <v>18841.74</v>
      </c>
      <c r="Y26" s="1">
        <v>11975.79</v>
      </c>
      <c r="Z26" s="1">
        <v>19148.19</v>
      </c>
      <c r="AA26" s="1">
        <v>24643.26</v>
      </c>
      <c r="AB26" s="1">
        <v>56213.11</v>
      </c>
      <c r="AC26" s="1">
        <v>20436.19</v>
      </c>
      <c r="AD26" s="1">
        <v>44700.74</v>
      </c>
      <c r="AE26" s="1">
        <v>31549.64</v>
      </c>
      <c r="AF26" s="2">
        <v>43596.58</v>
      </c>
      <c r="AG26" s="1">
        <v>27642.67</v>
      </c>
      <c r="AH26" s="2">
        <v>22658.96</v>
      </c>
      <c r="AI26" s="1">
        <v>43022.09</v>
      </c>
      <c r="AJ26" s="1">
        <v>19272.21</v>
      </c>
      <c r="AK26" s="1">
        <v>68893.17</v>
      </c>
      <c r="AL26" s="1">
        <v>21714.55</v>
      </c>
      <c r="AM26" s="1">
        <v>12410.95</v>
      </c>
      <c r="AN26" s="1">
        <v>19548.9</v>
      </c>
      <c r="AO26" s="1">
        <v>16926.79</v>
      </c>
      <c r="AP26" s="1">
        <v>19298.95</v>
      </c>
      <c r="AQ26" s="9">
        <f t="shared" si="8"/>
        <v>299319.58999999997</v>
      </c>
      <c r="AR26" s="9">
        <f t="shared" si="9"/>
        <v>324326.14</v>
      </c>
      <c r="AS26" s="67">
        <f t="shared" si="10"/>
        <v>623645.73</v>
      </c>
      <c r="AT26" s="68">
        <v>2007</v>
      </c>
      <c r="AU26" s="68">
        <f>880+156144.91</f>
        <v>157024.91</v>
      </c>
      <c r="AV26" s="78">
        <f t="shared" si="2"/>
        <v>-20221.920000000013</v>
      </c>
      <c r="AW26" s="37">
        <v>425397.22</v>
      </c>
    </row>
    <row r="27" spans="1:49" ht="15.75" customHeight="1">
      <c r="A27" s="1">
        <v>17</v>
      </c>
      <c r="B27" s="40" t="s">
        <v>356</v>
      </c>
      <c r="C27" s="1">
        <v>4248.8</v>
      </c>
      <c r="D27" s="1">
        <v>0</v>
      </c>
      <c r="E27" s="1">
        <f t="shared" si="0"/>
        <v>4248.8</v>
      </c>
      <c r="F27" s="15">
        <v>12.29</v>
      </c>
      <c r="G27" s="10">
        <f t="shared" si="3"/>
        <v>52217.752</v>
      </c>
      <c r="H27" s="10">
        <f t="shared" si="4"/>
        <v>313306.512</v>
      </c>
      <c r="I27" s="1">
        <v>12.78</v>
      </c>
      <c r="J27" s="2">
        <f t="shared" si="5"/>
        <v>54299.664</v>
      </c>
      <c r="K27" s="2">
        <f t="shared" si="6"/>
        <v>325797.984</v>
      </c>
      <c r="L27" s="16">
        <f t="shared" si="7"/>
        <v>639104.496</v>
      </c>
      <c r="M27" s="17"/>
      <c r="N27" s="33">
        <f t="shared" si="1"/>
        <v>639104.496</v>
      </c>
      <c r="O27" s="22">
        <v>0</v>
      </c>
      <c r="P27" s="11">
        <v>53262.11</v>
      </c>
      <c r="Q27" s="23">
        <v>0</v>
      </c>
      <c r="R27" s="24">
        <v>639145.28</v>
      </c>
      <c r="S27" s="1">
        <v>0</v>
      </c>
      <c r="T27" s="1">
        <v>18062.52</v>
      </c>
      <c r="U27" s="1">
        <v>0</v>
      </c>
      <c r="V27" s="1">
        <v>24929.5</v>
      </c>
      <c r="W27" s="1">
        <v>0</v>
      </c>
      <c r="X27" s="1">
        <v>20438.16</v>
      </c>
      <c r="Y27" s="1">
        <v>0</v>
      </c>
      <c r="Z27" s="1">
        <v>18825.97</v>
      </c>
      <c r="AA27" s="1">
        <v>0</v>
      </c>
      <c r="AB27" s="1">
        <v>22471.56</v>
      </c>
      <c r="AC27" s="1">
        <v>0</v>
      </c>
      <c r="AD27" s="1">
        <v>30221.17</v>
      </c>
      <c r="AE27" s="1">
        <v>0</v>
      </c>
      <c r="AF27" s="2">
        <v>30247.97</v>
      </c>
      <c r="AG27" s="1">
        <v>0</v>
      </c>
      <c r="AH27" s="2">
        <v>24820.97</v>
      </c>
      <c r="AI27" s="1">
        <v>0</v>
      </c>
      <c r="AJ27" s="1">
        <v>29626.23</v>
      </c>
      <c r="AK27" s="1">
        <v>0</v>
      </c>
      <c r="AL27" s="1">
        <v>17643.16</v>
      </c>
      <c r="AM27" s="1">
        <v>0</v>
      </c>
      <c r="AN27" s="1">
        <v>27941.49</v>
      </c>
      <c r="AO27" s="1">
        <v>0</v>
      </c>
      <c r="AP27" s="1">
        <v>16187.93</v>
      </c>
      <c r="AQ27" s="9">
        <f t="shared" si="8"/>
        <v>0</v>
      </c>
      <c r="AR27" s="9">
        <f t="shared" si="9"/>
        <v>281416.63</v>
      </c>
      <c r="AS27" s="67">
        <f t="shared" si="10"/>
        <v>281416.63</v>
      </c>
      <c r="AT27" s="68"/>
      <c r="AU27" s="68"/>
      <c r="AV27" s="78">
        <f t="shared" si="2"/>
        <v>357687.86600000004</v>
      </c>
      <c r="AW27" s="37">
        <v>418453.91</v>
      </c>
    </row>
    <row r="28" spans="1:49" ht="15.75" customHeight="1">
      <c r="A28" s="1">
        <v>18</v>
      </c>
      <c r="B28" s="1" t="s">
        <v>10</v>
      </c>
      <c r="C28" s="1">
        <v>1325.4</v>
      </c>
      <c r="D28" s="1">
        <v>0</v>
      </c>
      <c r="E28" s="1">
        <f t="shared" si="0"/>
        <v>1325.4</v>
      </c>
      <c r="F28" s="14">
        <v>11.16</v>
      </c>
      <c r="G28" s="2">
        <f t="shared" si="3"/>
        <v>14791.464000000002</v>
      </c>
      <c r="H28" s="2">
        <f t="shared" si="4"/>
        <v>88748.78400000001</v>
      </c>
      <c r="I28" s="1">
        <v>11.61</v>
      </c>
      <c r="J28" s="2">
        <f t="shared" si="5"/>
        <v>15387.894</v>
      </c>
      <c r="K28" s="2">
        <f t="shared" si="6"/>
        <v>92327.364</v>
      </c>
      <c r="L28" s="16">
        <f t="shared" si="7"/>
        <v>181076.14800000002</v>
      </c>
      <c r="M28" s="2">
        <v>-2141.89</v>
      </c>
      <c r="N28" s="33">
        <f t="shared" si="1"/>
        <v>178934.258</v>
      </c>
      <c r="O28" s="1">
        <v>0</v>
      </c>
      <c r="P28" s="1">
        <v>14908.8</v>
      </c>
      <c r="Q28" s="9">
        <v>0</v>
      </c>
      <c r="R28" s="6">
        <v>178905.63</v>
      </c>
      <c r="S28" s="1">
        <v>0</v>
      </c>
      <c r="T28" s="1">
        <v>4243.01</v>
      </c>
      <c r="U28" s="1">
        <v>0</v>
      </c>
      <c r="V28" s="1">
        <v>3106.78</v>
      </c>
      <c r="W28" s="1">
        <v>0</v>
      </c>
      <c r="X28" s="1">
        <v>3884.71</v>
      </c>
      <c r="Y28" s="1">
        <v>0</v>
      </c>
      <c r="Z28" s="1">
        <v>8588.58</v>
      </c>
      <c r="AA28" s="1">
        <v>0</v>
      </c>
      <c r="AB28" s="1">
        <v>3106.78</v>
      </c>
      <c r="AC28" s="1">
        <v>0</v>
      </c>
      <c r="AD28" s="1">
        <v>3323.68</v>
      </c>
      <c r="AE28" s="1">
        <v>0</v>
      </c>
      <c r="AF28" s="2">
        <v>3226.07</v>
      </c>
      <c r="AG28" s="1">
        <v>0</v>
      </c>
      <c r="AH28" s="2">
        <v>3613.57</v>
      </c>
      <c r="AI28" s="1">
        <v>0</v>
      </c>
      <c r="AJ28" s="1">
        <v>5868.33</v>
      </c>
      <c r="AK28" s="1">
        <v>0</v>
      </c>
      <c r="AL28" s="1">
        <v>4224.89</v>
      </c>
      <c r="AM28" s="1">
        <v>0</v>
      </c>
      <c r="AN28" s="1">
        <v>9219.21</v>
      </c>
      <c r="AO28" s="1">
        <v>0</v>
      </c>
      <c r="AP28" s="1">
        <v>3226.07</v>
      </c>
      <c r="AQ28" s="9">
        <f t="shared" si="8"/>
        <v>0</v>
      </c>
      <c r="AR28" s="9">
        <f t="shared" si="9"/>
        <v>55631.68</v>
      </c>
      <c r="AS28" s="67">
        <f t="shared" si="10"/>
        <v>55631.68</v>
      </c>
      <c r="AT28" s="68"/>
      <c r="AU28" s="68">
        <v>880</v>
      </c>
      <c r="AV28" s="78">
        <f t="shared" si="2"/>
        <v>122422.57800000001</v>
      </c>
      <c r="AW28" s="37">
        <v>101483.06</v>
      </c>
    </row>
    <row r="29" spans="1:49" ht="15.75" customHeight="1">
      <c r="A29" s="1">
        <v>19</v>
      </c>
      <c r="B29" s="1" t="s">
        <v>11</v>
      </c>
      <c r="C29" s="1">
        <v>499</v>
      </c>
      <c r="D29" s="1">
        <v>0</v>
      </c>
      <c r="E29" s="1">
        <f t="shared" si="0"/>
        <v>499</v>
      </c>
      <c r="F29" s="14">
        <v>11.16</v>
      </c>
      <c r="G29" s="2">
        <f t="shared" si="3"/>
        <v>5568.84</v>
      </c>
      <c r="H29" s="2">
        <f t="shared" si="4"/>
        <v>33413.04</v>
      </c>
      <c r="I29" s="1">
        <v>11.61</v>
      </c>
      <c r="J29" s="2">
        <f t="shared" si="5"/>
        <v>5793.389999999999</v>
      </c>
      <c r="K29" s="2">
        <f t="shared" si="6"/>
        <v>34760.34</v>
      </c>
      <c r="L29" s="16">
        <f t="shared" si="7"/>
        <v>68173.38</v>
      </c>
      <c r="M29" s="2"/>
      <c r="N29" s="33">
        <f t="shared" si="1"/>
        <v>68173.38</v>
      </c>
      <c r="O29" s="1">
        <v>0</v>
      </c>
      <c r="P29" s="1">
        <v>5680.22</v>
      </c>
      <c r="Q29" s="9">
        <v>0</v>
      </c>
      <c r="R29" s="6">
        <v>68162.6</v>
      </c>
      <c r="S29" s="1">
        <v>0</v>
      </c>
      <c r="T29" s="1">
        <v>2416.67</v>
      </c>
      <c r="U29" s="1">
        <v>0</v>
      </c>
      <c r="V29" s="1">
        <v>1280.44</v>
      </c>
      <c r="W29" s="1">
        <v>0</v>
      </c>
      <c r="X29" s="1">
        <v>2762.07</v>
      </c>
      <c r="Y29" s="1">
        <v>0</v>
      </c>
      <c r="Z29" s="1">
        <v>5014.6</v>
      </c>
      <c r="AA29" s="1">
        <v>0</v>
      </c>
      <c r="AB29" s="1">
        <v>2637.72</v>
      </c>
      <c r="AC29" s="1">
        <v>0</v>
      </c>
      <c r="AD29" s="1">
        <v>31134.03</v>
      </c>
      <c r="AE29" s="1">
        <v>0</v>
      </c>
      <c r="AF29" s="2">
        <v>3459.12</v>
      </c>
      <c r="AG29" s="1">
        <v>0</v>
      </c>
      <c r="AH29" s="2">
        <v>2732.53</v>
      </c>
      <c r="AI29" s="1">
        <v>0</v>
      </c>
      <c r="AJ29" s="1">
        <v>4231.91</v>
      </c>
      <c r="AK29" s="1">
        <v>0</v>
      </c>
      <c r="AL29" s="1">
        <v>3077.66</v>
      </c>
      <c r="AM29" s="1">
        <v>0</v>
      </c>
      <c r="AN29" s="1">
        <v>10510.41</v>
      </c>
      <c r="AO29" s="1">
        <v>0</v>
      </c>
      <c r="AP29" s="1">
        <v>2078.84</v>
      </c>
      <c r="AQ29" s="9">
        <f t="shared" si="8"/>
        <v>0</v>
      </c>
      <c r="AR29" s="9">
        <f t="shared" si="9"/>
        <v>71336</v>
      </c>
      <c r="AS29" s="67">
        <f t="shared" si="10"/>
        <v>71336</v>
      </c>
      <c r="AT29" s="68"/>
      <c r="AU29" s="68"/>
      <c r="AV29" s="78">
        <f t="shared" si="2"/>
        <v>-3162.6199999999953</v>
      </c>
      <c r="AW29" s="37">
        <v>9052.39</v>
      </c>
    </row>
    <row r="30" spans="1:49" ht="15.75" customHeight="1">
      <c r="A30" s="1">
        <v>20</v>
      </c>
      <c r="B30" s="1" t="s">
        <v>12</v>
      </c>
      <c r="C30" s="1">
        <v>4616.9</v>
      </c>
      <c r="D30" s="1">
        <v>42.6</v>
      </c>
      <c r="E30" s="1">
        <f t="shared" si="0"/>
        <v>4659.5</v>
      </c>
      <c r="F30" s="14">
        <v>12.25</v>
      </c>
      <c r="G30" s="2">
        <f t="shared" si="3"/>
        <v>57078.875</v>
      </c>
      <c r="H30" s="2">
        <f t="shared" si="4"/>
        <v>342473.25</v>
      </c>
      <c r="I30" s="1">
        <v>12.74</v>
      </c>
      <c r="J30" s="2">
        <f t="shared" si="5"/>
        <v>59362.03</v>
      </c>
      <c r="K30" s="2">
        <f t="shared" si="6"/>
        <v>356172.18</v>
      </c>
      <c r="L30" s="16">
        <f t="shared" si="7"/>
        <v>698645.4299999999</v>
      </c>
      <c r="M30" s="2"/>
      <c r="N30" s="33">
        <f t="shared" si="1"/>
        <v>698645.4299999999</v>
      </c>
      <c r="O30" s="1">
        <v>0</v>
      </c>
      <c r="P30" s="1">
        <v>58220.45</v>
      </c>
      <c r="Q30" s="9">
        <v>0</v>
      </c>
      <c r="R30" s="6">
        <v>698645.43</v>
      </c>
      <c r="S30" s="1">
        <v>0</v>
      </c>
      <c r="T30" s="1">
        <v>24630.96</v>
      </c>
      <c r="U30" s="1">
        <v>0</v>
      </c>
      <c r="V30" s="1">
        <v>228560.09</v>
      </c>
      <c r="W30" s="1">
        <v>0</v>
      </c>
      <c r="X30" s="1">
        <v>36543.49</v>
      </c>
      <c r="Y30" s="1">
        <v>0</v>
      </c>
      <c r="Z30" s="1">
        <v>26079.19</v>
      </c>
      <c r="AA30" s="1">
        <v>0</v>
      </c>
      <c r="AB30" s="1">
        <v>47983.25</v>
      </c>
      <c r="AC30" s="1">
        <v>0</v>
      </c>
      <c r="AD30" s="1">
        <v>76440.55</v>
      </c>
      <c r="AE30" s="1">
        <v>0</v>
      </c>
      <c r="AF30" s="2">
        <v>66225.03</v>
      </c>
      <c r="AG30" s="1">
        <v>0</v>
      </c>
      <c r="AH30" s="2">
        <v>37190.85</v>
      </c>
      <c r="AI30" s="1">
        <v>0</v>
      </c>
      <c r="AJ30" s="1">
        <v>43405.79</v>
      </c>
      <c r="AK30" s="1">
        <v>0</v>
      </c>
      <c r="AL30" s="1">
        <v>47056.5</v>
      </c>
      <c r="AM30" s="1">
        <v>0</v>
      </c>
      <c r="AN30" s="1">
        <v>26274.67</v>
      </c>
      <c r="AO30" s="1">
        <v>0</v>
      </c>
      <c r="AP30" s="1">
        <v>49610.27</v>
      </c>
      <c r="AQ30" s="9">
        <f t="shared" si="8"/>
        <v>0</v>
      </c>
      <c r="AR30" s="9">
        <f t="shared" si="9"/>
        <v>710000.64</v>
      </c>
      <c r="AS30" s="67">
        <f t="shared" si="10"/>
        <v>710000.64</v>
      </c>
      <c r="AT30" s="68"/>
      <c r="AU30" s="68"/>
      <c r="AV30" s="78">
        <f t="shared" si="2"/>
        <v>-11355.21000000008</v>
      </c>
      <c r="AW30" s="37">
        <v>219134.26</v>
      </c>
    </row>
    <row r="31" spans="1:49" ht="15.75" customHeight="1">
      <c r="A31" s="1">
        <v>21</v>
      </c>
      <c r="B31" s="1" t="s">
        <v>13</v>
      </c>
      <c r="C31" s="1">
        <v>500.6</v>
      </c>
      <c r="D31" s="1">
        <v>0</v>
      </c>
      <c r="E31" s="1">
        <f t="shared" si="0"/>
        <v>500.6</v>
      </c>
      <c r="F31" s="14">
        <v>11.16</v>
      </c>
      <c r="G31" s="2">
        <f t="shared" si="3"/>
        <v>5586.696</v>
      </c>
      <c r="H31" s="2">
        <f t="shared" si="4"/>
        <v>33520.176</v>
      </c>
      <c r="I31" s="1">
        <v>11.61</v>
      </c>
      <c r="J31" s="2">
        <f t="shared" si="5"/>
        <v>5811.966</v>
      </c>
      <c r="K31" s="2">
        <f t="shared" si="6"/>
        <v>34871.796</v>
      </c>
      <c r="L31" s="16">
        <f t="shared" si="7"/>
        <v>68391.97200000001</v>
      </c>
      <c r="M31" s="2">
        <v>-3653.43</v>
      </c>
      <c r="N31" s="33">
        <f t="shared" si="1"/>
        <v>64738.54200000001</v>
      </c>
      <c r="O31" s="1">
        <v>0</v>
      </c>
      <c r="P31" s="1">
        <v>5393.98</v>
      </c>
      <c r="Q31" s="9">
        <v>0</v>
      </c>
      <c r="R31" s="6">
        <v>64727.73</v>
      </c>
      <c r="S31" s="1">
        <v>0</v>
      </c>
      <c r="T31" s="1">
        <v>2420.21</v>
      </c>
      <c r="U31" s="1">
        <v>0</v>
      </c>
      <c r="V31" s="1">
        <v>1283.98</v>
      </c>
      <c r="W31" s="1">
        <v>0</v>
      </c>
      <c r="X31" s="1">
        <v>7514.07</v>
      </c>
      <c r="Y31" s="1">
        <v>0</v>
      </c>
      <c r="Z31" s="1">
        <v>4289.6</v>
      </c>
      <c r="AA31" s="1">
        <v>0</v>
      </c>
      <c r="AB31" s="1">
        <v>1283.98</v>
      </c>
      <c r="AC31" s="1">
        <v>0</v>
      </c>
      <c r="AD31" s="1">
        <v>1562.76</v>
      </c>
      <c r="AE31" s="1">
        <v>0</v>
      </c>
      <c r="AF31" s="2">
        <v>2384.42</v>
      </c>
      <c r="AG31" s="1">
        <v>0</v>
      </c>
      <c r="AH31" s="2">
        <v>7326.14</v>
      </c>
      <c r="AI31" s="1">
        <v>0</v>
      </c>
      <c r="AJ31" s="1">
        <v>5172.86</v>
      </c>
      <c r="AK31" s="1">
        <v>0</v>
      </c>
      <c r="AL31" s="1">
        <v>3827.23</v>
      </c>
      <c r="AM31" s="1">
        <v>0</v>
      </c>
      <c r="AN31" s="1">
        <v>4349.75</v>
      </c>
      <c r="AO31" s="1">
        <v>0</v>
      </c>
      <c r="AP31" s="1">
        <v>1329.03</v>
      </c>
      <c r="AQ31" s="9">
        <f t="shared" si="8"/>
        <v>0</v>
      </c>
      <c r="AR31" s="9">
        <f t="shared" si="9"/>
        <v>42744.03</v>
      </c>
      <c r="AS31" s="67">
        <f t="shared" si="10"/>
        <v>42744.03</v>
      </c>
      <c r="AT31" s="68"/>
      <c r="AU31" s="68">
        <v>880</v>
      </c>
      <c r="AV31" s="78">
        <f t="shared" si="2"/>
        <v>21114.51200000001</v>
      </c>
      <c r="AW31" s="37">
        <v>55045.43</v>
      </c>
    </row>
    <row r="32" spans="1:49" ht="15.75" customHeight="1">
      <c r="A32" s="1">
        <v>22</v>
      </c>
      <c r="B32" s="1" t="s">
        <v>14</v>
      </c>
      <c r="C32" s="1">
        <v>1322.4</v>
      </c>
      <c r="D32" s="1">
        <v>0</v>
      </c>
      <c r="E32" s="1">
        <f t="shared" si="0"/>
        <v>1322.4</v>
      </c>
      <c r="F32" s="14">
        <v>7.87</v>
      </c>
      <c r="G32" s="2">
        <f t="shared" si="3"/>
        <v>10407.288</v>
      </c>
      <c r="H32" s="2">
        <f t="shared" si="4"/>
        <v>62443.728</v>
      </c>
      <c r="I32" s="1">
        <v>8.18</v>
      </c>
      <c r="J32" s="2">
        <f t="shared" si="5"/>
        <v>10817.232</v>
      </c>
      <c r="K32" s="2">
        <f t="shared" si="6"/>
        <v>64903.392</v>
      </c>
      <c r="L32" s="16">
        <f t="shared" si="7"/>
        <v>127347.12</v>
      </c>
      <c r="M32" s="2">
        <v>-13100.79</v>
      </c>
      <c r="N32" s="33">
        <f t="shared" si="1"/>
        <v>114246.32999999999</v>
      </c>
      <c r="O32" s="1">
        <v>0</v>
      </c>
      <c r="P32" s="1">
        <v>9523.7</v>
      </c>
      <c r="Q32" s="9">
        <v>0</v>
      </c>
      <c r="R32" s="6">
        <v>114284.42</v>
      </c>
      <c r="S32" s="1">
        <v>0</v>
      </c>
      <c r="T32" s="1">
        <v>6051.72</v>
      </c>
      <c r="U32" s="1">
        <v>0</v>
      </c>
      <c r="V32" s="1">
        <v>3548.01</v>
      </c>
      <c r="W32" s="1">
        <v>0</v>
      </c>
      <c r="X32" s="1">
        <v>36449.4</v>
      </c>
      <c r="Y32" s="1">
        <v>0</v>
      </c>
      <c r="Z32" s="1">
        <v>8715.12</v>
      </c>
      <c r="AA32" s="1">
        <v>0</v>
      </c>
      <c r="AB32" s="1">
        <v>6599.51</v>
      </c>
      <c r="AC32" s="1">
        <v>0</v>
      </c>
      <c r="AD32" s="1">
        <v>11228.81</v>
      </c>
      <c r="AE32" s="1">
        <v>0</v>
      </c>
      <c r="AF32" s="2">
        <v>12386.51</v>
      </c>
      <c r="AG32" s="1">
        <v>0</v>
      </c>
      <c r="AH32" s="2">
        <v>27325.15</v>
      </c>
      <c r="AI32" s="1">
        <v>0</v>
      </c>
      <c r="AJ32" s="1">
        <v>4718.55</v>
      </c>
      <c r="AK32" s="1">
        <v>0</v>
      </c>
      <c r="AL32" s="1">
        <v>4217.99</v>
      </c>
      <c r="AM32" s="1">
        <v>0</v>
      </c>
      <c r="AN32" s="1">
        <v>6239.89</v>
      </c>
      <c r="AO32" s="1">
        <v>0</v>
      </c>
      <c r="AP32" s="1">
        <v>3219.17</v>
      </c>
      <c r="AQ32" s="9">
        <f t="shared" si="8"/>
        <v>0</v>
      </c>
      <c r="AR32" s="9">
        <f t="shared" si="9"/>
        <v>130699.83000000002</v>
      </c>
      <c r="AS32" s="67">
        <f t="shared" si="10"/>
        <v>130699.83000000002</v>
      </c>
      <c r="AT32" s="68"/>
      <c r="AU32" s="68">
        <v>880</v>
      </c>
      <c r="AV32" s="78">
        <f t="shared" si="2"/>
        <v>-17333.50000000003</v>
      </c>
      <c r="AW32" s="37">
        <v>80512.5</v>
      </c>
    </row>
    <row r="33" spans="1:49" ht="15.75" customHeight="1">
      <c r="A33" s="1">
        <v>23</v>
      </c>
      <c r="B33" s="1" t="s">
        <v>15</v>
      </c>
      <c r="C33" s="1">
        <v>1425.9</v>
      </c>
      <c r="D33" s="1">
        <v>0</v>
      </c>
      <c r="E33" s="1">
        <f t="shared" si="0"/>
        <v>1425.9</v>
      </c>
      <c r="F33" s="14">
        <v>11.5</v>
      </c>
      <c r="G33" s="2">
        <f t="shared" si="3"/>
        <v>16397.850000000002</v>
      </c>
      <c r="H33" s="2">
        <f t="shared" si="4"/>
        <v>98387.1</v>
      </c>
      <c r="I33" s="1">
        <v>11.97</v>
      </c>
      <c r="J33" s="2">
        <f t="shared" si="5"/>
        <v>17068.023</v>
      </c>
      <c r="K33" s="2">
        <f t="shared" si="6"/>
        <v>102408.138</v>
      </c>
      <c r="L33" s="16">
        <f t="shared" si="7"/>
        <v>200795.238</v>
      </c>
      <c r="M33" s="2">
        <v>-36373.61</v>
      </c>
      <c r="N33" s="33">
        <f t="shared" si="1"/>
        <v>164421.62800000003</v>
      </c>
      <c r="O33" s="1">
        <v>0</v>
      </c>
      <c r="P33" s="1">
        <v>13694.67</v>
      </c>
      <c r="Q33" s="9">
        <v>0</v>
      </c>
      <c r="R33" s="6">
        <v>164336.07</v>
      </c>
      <c r="S33" s="1">
        <v>0</v>
      </c>
      <c r="T33" s="1">
        <v>4465.12</v>
      </c>
      <c r="U33" s="1">
        <v>0</v>
      </c>
      <c r="V33" s="1">
        <v>3483.83</v>
      </c>
      <c r="W33" s="1">
        <v>0</v>
      </c>
      <c r="X33" s="1">
        <v>4573.97</v>
      </c>
      <c r="Y33" s="1">
        <v>0</v>
      </c>
      <c r="Z33" s="1">
        <v>10989.07</v>
      </c>
      <c r="AA33" s="1">
        <v>0</v>
      </c>
      <c r="AB33" s="1">
        <v>7252.38</v>
      </c>
      <c r="AC33" s="1">
        <v>0</v>
      </c>
      <c r="AD33" s="1">
        <v>6663.45</v>
      </c>
      <c r="AE33" s="1">
        <v>0</v>
      </c>
      <c r="AF33" s="2">
        <v>11438.03</v>
      </c>
      <c r="AG33" s="1">
        <v>0</v>
      </c>
      <c r="AH33" s="2">
        <v>8912.84</v>
      </c>
      <c r="AI33" s="1">
        <v>0</v>
      </c>
      <c r="AJ33" s="1">
        <v>12302.11</v>
      </c>
      <c r="AK33" s="1">
        <v>0</v>
      </c>
      <c r="AL33" s="1">
        <v>6808.78</v>
      </c>
      <c r="AM33" s="1">
        <v>0</v>
      </c>
      <c r="AN33" s="1">
        <v>11158.66</v>
      </c>
      <c r="AO33" s="1">
        <v>0</v>
      </c>
      <c r="AP33" s="1">
        <v>5809.96</v>
      </c>
      <c r="AQ33" s="9">
        <f t="shared" si="8"/>
        <v>0</v>
      </c>
      <c r="AR33" s="9">
        <f t="shared" si="9"/>
        <v>93858.20000000001</v>
      </c>
      <c r="AS33" s="67">
        <f t="shared" si="10"/>
        <v>93858.20000000001</v>
      </c>
      <c r="AT33" s="68"/>
      <c r="AU33" s="68">
        <v>880</v>
      </c>
      <c r="AV33" s="78">
        <f t="shared" si="2"/>
        <v>69683.42800000001</v>
      </c>
      <c r="AW33" s="37">
        <v>102998.04</v>
      </c>
    </row>
    <row r="34" spans="1:49" ht="15.75" customHeight="1">
      <c r="A34" s="1">
        <v>24</v>
      </c>
      <c r="B34" s="1" t="s">
        <v>16</v>
      </c>
      <c r="C34" s="1">
        <v>493.4</v>
      </c>
      <c r="D34" s="1">
        <v>0</v>
      </c>
      <c r="E34" s="1">
        <f t="shared" si="0"/>
        <v>493.4</v>
      </c>
      <c r="F34" s="14">
        <v>11.16</v>
      </c>
      <c r="G34" s="2">
        <f t="shared" si="3"/>
        <v>5506.344</v>
      </c>
      <c r="H34" s="2">
        <f t="shared" si="4"/>
        <v>33038.064</v>
      </c>
      <c r="I34" s="1">
        <v>11.61</v>
      </c>
      <c r="J34" s="2">
        <f t="shared" si="5"/>
        <v>5728.374</v>
      </c>
      <c r="K34" s="2">
        <f t="shared" si="6"/>
        <v>34370.244</v>
      </c>
      <c r="L34" s="16">
        <f t="shared" si="7"/>
        <v>67408.30799999999</v>
      </c>
      <c r="M34" s="2">
        <v>-25380.03</v>
      </c>
      <c r="N34" s="33">
        <f t="shared" si="1"/>
        <v>42028.27799999999</v>
      </c>
      <c r="O34" s="1">
        <v>0</v>
      </c>
      <c r="P34" s="1">
        <v>3501.47</v>
      </c>
      <c r="Q34" s="9">
        <v>0</v>
      </c>
      <c r="R34" s="6">
        <v>42017.62</v>
      </c>
      <c r="S34" s="1">
        <v>0</v>
      </c>
      <c r="T34" s="1">
        <v>2404.29</v>
      </c>
      <c r="U34" s="1">
        <v>0</v>
      </c>
      <c r="V34" s="1">
        <v>1268.06</v>
      </c>
      <c r="W34" s="1">
        <v>0</v>
      </c>
      <c r="X34" s="1">
        <v>3451.41</v>
      </c>
      <c r="Y34" s="1">
        <v>0</v>
      </c>
      <c r="Z34" s="1">
        <v>4273.68</v>
      </c>
      <c r="AA34" s="1">
        <v>0</v>
      </c>
      <c r="AB34" s="1">
        <v>1268.06</v>
      </c>
      <c r="AC34" s="1">
        <v>0</v>
      </c>
      <c r="AD34" s="1">
        <v>1268.06</v>
      </c>
      <c r="AE34" s="1">
        <v>0</v>
      </c>
      <c r="AF34" s="2">
        <v>3473.86</v>
      </c>
      <c r="AG34" s="1">
        <v>0</v>
      </c>
      <c r="AH34" s="2">
        <v>2703.86</v>
      </c>
      <c r="AI34" s="1">
        <v>0</v>
      </c>
      <c r="AJ34" s="1">
        <v>5311.15</v>
      </c>
      <c r="AK34" s="1">
        <v>0</v>
      </c>
      <c r="AL34" s="1">
        <v>3056.32</v>
      </c>
      <c r="AM34" s="1">
        <v>0</v>
      </c>
      <c r="AN34" s="1">
        <v>7328.73</v>
      </c>
      <c r="AO34" s="1">
        <v>0</v>
      </c>
      <c r="AP34" s="1">
        <v>2057.5</v>
      </c>
      <c r="AQ34" s="9">
        <f t="shared" si="8"/>
        <v>0</v>
      </c>
      <c r="AR34" s="9">
        <f t="shared" si="9"/>
        <v>37864.979999999996</v>
      </c>
      <c r="AS34" s="67">
        <f t="shared" si="10"/>
        <v>37864.979999999996</v>
      </c>
      <c r="AT34" s="68"/>
      <c r="AU34" s="68">
        <v>880</v>
      </c>
      <c r="AV34" s="78">
        <f t="shared" si="2"/>
        <v>3283.297999999995</v>
      </c>
      <c r="AW34" s="37">
        <v>25633.89</v>
      </c>
    </row>
    <row r="35" spans="1:49" ht="15.75" customHeight="1">
      <c r="A35" s="1">
        <v>25</v>
      </c>
      <c r="B35" s="1" t="s">
        <v>17</v>
      </c>
      <c r="C35" s="1">
        <v>1357.9</v>
      </c>
      <c r="D35" s="1">
        <v>0</v>
      </c>
      <c r="E35" s="1">
        <f t="shared" si="0"/>
        <v>1357.9</v>
      </c>
      <c r="F35" s="14">
        <v>11.16</v>
      </c>
      <c r="G35" s="2">
        <f t="shared" si="3"/>
        <v>15154.164</v>
      </c>
      <c r="H35" s="2">
        <f t="shared" si="4"/>
        <v>90924.984</v>
      </c>
      <c r="I35" s="1">
        <v>11.61</v>
      </c>
      <c r="J35" s="2">
        <f t="shared" si="5"/>
        <v>15765.219000000001</v>
      </c>
      <c r="K35" s="2">
        <f t="shared" si="6"/>
        <v>94591.31400000001</v>
      </c>
      <c r="L35" s="16">
        <f t="shared" si="7"/>
        <v>185516.298</v>
      </c>
      <c r="M35" s="2">
        <v>-17536.8</v>
      </c>
      <c r="N35" s="33">
        <f t="shared" si="1"/>
        <v>167979.49800000002</v>
      </c>
      <c r="O35" s="1">
        <v>0</v>
      </c>
      <c r="P35" s="1">
        <v>13995.85</v>
      </c>
      <c r="Q35" s="9">
        <v>0</v>
      </c>
      <c r="R35" s="6">
        <v>167950.17</v>
      </c>
      <c r="S35" s="1">
        <v>0</v>
      </c>
      <c r="T35" s="1">
        <v>4137.19</v>
      </c>
      <c r="U35" s="1">
        <v>0</v>
      </c>
      <c r="V35" s="1">
        <v>3000.96</v>
      </c>
      <c r="W35" s="1">
        <v>0</v>
      </c>
      <c r="X35" s="1">
        <v>22105.2</v>
      </c>
      <c r="Y35" s="1">
        <v>0</v>
      </c>
      <c r="Z35" s="1">
        <v>6006.58</v>
      </c>
      <c r="AA35" s="1">
        <v>0</v>
      </c>
      <c r="AB35" s="1">
        <v>16758.83</v>
      </c>
      <c r="AC35" s="1">
        <v>0</v>
      </c>
      <c r="AD35" s="1">
        <v>8047.82</v>
      </c>
      <c r="AE35" s="1">
        <v>0</v>
      </c>
      <c r="AF35" s="2">
        <v>10247.94</v>
      </c>
      <c r="AG35" s="1">
        <v>0</v>
      </c>
      <c r="AH35" s="2">
        <v>7339.95</v>
      </c>
      <c r="AI35" s="1">
        <v>0</v>
      </c>
      <c r="AJ35" s="1">
        <v>9226.45</v>
      </c>
      <c r="AK35" s="1">
        <v>0</v>
      </c>
      <c r="AL35" s="1">
        <v>6249.89</v>
      </c>
      <c r="AM35" s="1">
        <v>0</v>
      </c>
      <c r="AN35" s="1">
        <v>10444.83</v>
      </c>
      <c r="AO35" s="1">
        <v>0</v>
      </c>
      <c r="AP35" s="1">
        <v>5173.6</v>
      </c>
      <c r="AQ35" s="9">
        <f t="shared" si="8"/>
        <v>0</v>
      </c>
      <c r="AR35" s="9">
        <f t="shared" si="9"/>
        <v>108739.24</v>
      </c>
      <c r="AS35" s="67">
        <f t="shared" si="10"/>
        <v>108739.24</v>
      </c>
      <c r="AT35" s="68"/>
      <c r="AU35" s="68">
        <v>880</v>
      </c>
      <c r="AV35" s="78">
        <f t="shared" si="2"/>
        <v>58360.258000000016</v>
      </c>
      <c r="AW35" s="37">
        <v>211174.14</v>
      </c>
    </row>
    <row r="36" spans="1:49" ht="15.75" customHeight="1">
      <c r="A36" s="1">
        <v>26</v>
      </c>
      <c r="B36" s="1" t="s">
        <v>18</v>
      </c>
      <c r="C36" s="1">
        <v>2531.9</v>
      </c>
      <c r="D36" s="1">
        <v>0</v>
      </c>
      <c r="E36" s="1">
        <f t="shared" si="0"/>
        <v>2531.9</v>
      </c>
      <c r="F36" s="14">
        <v>12.33</v>
      </c>
      <c r="G36" s="2">
        <f t="shared" si="3"/>
        <v>31218.327</v>
      </c>
      <c r="H36" s="2">
        <f t="shared" si="4"/>
        <v>187309.962</v>
      </c>
      <c r="I36" s="1">
        <v>12.82</v>
      </c>
      <c r="J36" s="2">
        <f t="shared" si="5"/>
        <v>32458.958000000002</v>
      </c>
      <c r="K36" s="2">
        <f t="shared" si="6"/>
        <v>194753.74800000002</v>
      </c>
      <c r="L36" s="16">
        <f t="shared" si="7"/>
        <v>382063.71</v>
      </c>
      <c r="M36" s="2">
        <v>-180966.91</v>
      </c>
      <c r="N36" s="33">
        <f t="shared" si="1"/>
        <v>201096.80000000002</v>
      </c>
      <c r="O36" s="1">
        <v>9777.9</v>
      </c>
      <c r="P36" s="1">
        <v>6984.22</v>
      </c>
      <c r="Q36" s="9">
        <v>117334.82</v>
      </c>
      <c r="R36" s="6">
        <v>83810.59</v>
      </c>
      <c r="S36" s="1">
        <v>4739.26</v>
      </c>
      <c r="T36" s="1">
        <v>9237.47</v>
      </c>
      <c r="U36" s="1">
        <v>4000.4</v>
      </c>
      <c r="V36" s="1">
        <v>11953.13</v>
      </c>
      <c r="W36" s="1">
        <v>4000.4</v>
      </c>
      <c r="X36" s="1">
        <v>6005.57</v>
      </c>
      <c r="Y36" s="1">
        <v>4425.15</v>
      </c>
      <c r="Z36" s="1">
        <v>17855.86</v>
      </c>
      <c r="AA36" s="1">
        <v>8507.18</v>
      </c>
      <c r="AB36" s="1">
        <v>10648.79</v>
      </c>
      <c r="AC36" s="1">
        <v>156884.41</v>
      </c>
      <c r="AD36" s="1">
        <v>15349.23</v>
      </c>
      <c r="AE36" s="1">
        <v>15267.05</v>
      </c>
      <c r="AF36" s="2">
        <v>8769.89</v>
      </c>
      <c r="AG36" s="1">
        <v>11812.93</v>
      </c>
      <c r="AH36" s="2">
        <v>26602.13</v>
      </c>
      <c r="AI36" s="1">
        <v>13099.33</v>
      </c>
      <c r="AJ36" s="1">
        <v>7000.9</v>
      </c>
      <c r="AK36" s="1">
        <v>9661.12</v>
      </c>
      <c r="AL36" s="1">
        <v>12910.05</v>
      </c>
      <c r="AM36" s="1">
        <v>29503.91</v>
      </c>
      <c r="AN36" s="1">
        <v>6334.31</v>
      </c>
      <c r="AO36" s="1">
        <v>16636.22</v>
      </c>
      <c r="AP36" s="1">
        <v>8064.09</v>
      </c>
      <c r="AQ36" s="9">
        <f t="shared" si="8"/>
        <v>278537.36</v>
      </c>
      <c r="AR36" s="9">
        <f t="shared" si="9"/>
        <v>140731.42</v>
      </c>
      <c r="AS36" s="67">
        <f t="shared" si="10"/>
        <v>419268.78</v>
      </c>
      <c r="AT36" s="68"/>
      <c r="AU36" s="68">
        <v>880</v>
      </c>
      <c r="AV36" s="78">
        <f t="shared" si="2"/>
        <v>-219051.98</v>
      </c>
      <c r="AW36" s="37">
        <v>332081.25</v>
      </c>
    </row>
    <row r="37" spans="1:49" ht="15.75" customHeight="1">
      <c r="A37" s="1">
        <v>27</v>
      </c>
      <c r="B37" s="1" t="s">
        <v>19</v>
      </c>
      <c r="C37" s="1">
        <v>3202.7</v>
      </c>
      <c r="D37" s="1">
        <v>0</v>
      </c>
      <c r="E37" s="1">
        <f t="shared" si="0"/>
        <v>3202.7</v>
      </c>
      <c r="F37" s="14">
        <v>12.33</v>
      </c>
      <c r="G37" s="2">
        <f t="shared" si="3"/>
        <v>39489.291</v>
      </c>
      <c r="H37" s="2">
        <f t="shared" si="4"/>
        <v>236935.74599999998</v>
      </c>
      <c r="I37" s="1">
        <v>12.82</v>
      </c>
      <c r="J37" s="2">
        <f t="shared" si="5"/>
        <v>41058.614</v>
      </c>
      <c r="K37" s="2">
        <f t="shared" si="6"/>
        <v>246351.684</v>
      </c>
      <c r="L37" s="16">
        <f t="shared" si="7"/>
        <v>483287.43</v>
      </c>
      <c r="M37" s="2"/>
      <c r="N37" s="33">
        <f t="shared" si="1"/>
        <v>483287.43</v>
      </c>
      <c r="O37" s="1">
        <v>0</v>
      </c>
      <c r="P37" s="1">
        <v>40279.08</v>
      </c>
      <c r="Q37" s="9">
        <v>0</v>
      </c>
      <c r="R37" s="6">
        <v>483348.92</v>
      </c>
      <c r="S37" s="1">
        <v>0</v>
      </c>
      <c r="T37" s="1">
        <v>15088.02</v>
      </c>
      <c r="U37" s="1">
        <v>0</v>
      </c>
      <c r="V37" s="1">
        <v>13368.91</v>
      </c>
      <c r="W37" s="1">
        <v>0</v>
      </c>
      <c r="X37" s="1">
        <v>20821.18</v>
      </c>
      <c r="Y37" s="1">
        <v>0</v>
      </c>
      <c r="Z37" s="1">
        <v>31610.27</v>
      </c>
      <c r="AA37" s="1">
        <v>0</v>
      </c>
      <c r="AB37" s="1">
        <v>19570.97</v>
      </c>
      <c r="AC37" s="1">
        <v>0</v>
      </c>
      <c r="AD37" s="1">
        <v>27520.77</v>
      </c>
      <c r="AE37" s="1">
        <v>0</v>
      </c>
      <c r="AF37" s="2">
        <v>21239.13</v>
      </c>
      <c r="AG37" s="1">
        <v>0</v>
      </c>
      <c r="AH37" s="2">
        <v>29326.38</v>
      </c>
      <c r="AI37" s="1">
        <v>0</v>
      </c>
      <c r="AJ37" s="1">
        <v>21252.57</v>
      </c>
      <c r="AK37" s="1">
        <v>0</v>
      </c>
      <c r="AL37" s="1">
        <v>30022.82</v>
      </c>
      <c r="AM37" s="1">
        <v>0</v>
      </c>
      <c r="AN37" s="1">
        <v>22391.9</v>
      </c>
      <c r="AO37" s="1">
        <v>0</v>
      </c>
      <c r="AP37" s="1">
        <v>13494.91</v>
      </c>
      <c r="AQ37" s="9">
        <f t="shared" si="8"/>
        <v>0</v>
      </c>
      <c r="AR37" s="9">
        <f t="shared" si="9"/>
        <v>265707.83</v>
      </c>
      <c r="AS37" s="67">
        <f t="shared" si="10"/>
        <v>265707.83</v>
      </c>
      <c r="AT37" s="68"/>
      <c r="AU37" s="68"/>
      <c r="AV37" s="78">
        <f t="shared" si="2"/>
        <v>217579.59999999998</v>
      </c>
      <c r="AW37" s="37">
        <v>273136.15</v>
      </c>
    </row>
    <row r="38" spans="1:49" ht="15.75" customHeight="1">
      <c r="A38" s="1">
        <v>28</v>
      </c>
      <c r="B38" s="1" t="s">
        <v>20</v>
      </c>
      <c r="C38" s="1">
        <v>3180.3</v>
      </c>
      <c r="D38" s="1">
        <v>0</v>
      </c>
      <c r="E38" s="1">
        <f t="shared" si="0"/>
        <v>3180.3</v>
      </c>
      <c r="F38" s="14">
        <v>11.45</v>
      </c>
      <c r="G38" s="2">
        <f t="shared" si="3"/>
        <v>36414.435</v>
      </c>
      <c r="H38" s="2">
        <f t="shared" si="4"/>
        <v>218486.61</v>
      </c>
      <c r="I38" s="1">
        <v>11.92</v>
      </c>
      <c r="J38" s="2">
        <f t="shared" si="5"/>
        <v>37909.176</v>
      </c>
      <c r="K38" s="2">
        <f t="shared" si="6"/>
        <v>227455.05599999998</v>
      </c>
      <c r="L38" s="16">
        <f t="shared" si="7"/>
        <v>445941.66599999997</v>
      </c>
      <c r="M38" s="2"/>
      <c r="N38" s="33">
        <f t="shared" si="1"/>
        <v>445941.66599999997</v>
      </c>
      <c r="O38" s="1">
        <v>0</v>
      </c>
      <c r="P38" s="1">
        <v>37142.72</v>
      </c>
      <c r="Q38" s="9">
        <v>0</v>
      </c>
      <c r="R38" s="6">
        <v>445712.68</v>
      </c>
      <c r="S38" s="1">
        <v>0</v>
      </c>
      <c r="T38" s="1">
        <v>22034.4</v>
      </c>
      <c r="U38" s="1">
        <v>0</v>
      </c>
      <c r="V38" s="1">
        <v>16458.95</v>
      </c>
      <c r="W38" s="1">
        <v>0</v>
      </c>
      <c r="X38" s="1">
        <v>16612.89</v>
      </c>
      <c r="Y38" s="1">
        <v>0</v>
      </c>
      <c r="Z38" s="1">
        <v>35134.36</v>
      </c>
      <c r="AA38" s="1">
        <v>0</v>
      </c>
      <c r="AB38" s="1">
        <v>29537.96</v>
      </c>
      <c r="AC38" s="1">
        <v>0</v>
      </c>
      <c r="AD38" s="1">
        <v>25262.15</v>
      </c>
      <c r="AE38" s="1">
        <v>0</v>
      </c>
      <c r="AF38" s="2">
        <v>18139.61</v>
      </c>
      <c r="AG38" s="1">
        <v>0</v>
      </c>
      <c r="AH38" s="2">
        <v>84167.26</v>
      </c>
      <c r="AI38" s="1">
        <v>0</v>
      </c>
      <c r="AJ38" s="1">
        <v>21701.57</v>
      </c>
      <c r="AK38" s="1">
        <v>0</v>
      </c>
      <c r="AL38" s="1">
        <v>22709.34</v>
      </c>
      <c r="AM38" s="1">
        <v>0</v>
      </c>
      <c r="AN38" s="1">
        <v>55738.42</v>
      </c>
      <c r="AO38" s="1">
        <v>0</v>
      </c>
      <c r="AP38" s="1">
        <v>42881.94</v>
      </c>
      <c r="AQ38" s="9">
        <f t="shared" si="8"/>
        <v>0</v>
      </c>
      <c r="AR38" s="9">
        <f t="shared" si="9"/>
        <v>390378.85000000003</v>
      </c>
      <c r="AS38" s="67">
        <f t="shared" si="10"/>
        <v>390378.85000000003</v>
      </c>
      <c r="AT38" s="68"/>
      <c r="AU38" s="68"/>
      <c r="AV38" s="78">
        <f t="shared" si="2"/>
        <v>55562.81599999993</v>
      </c>
      <c r="AW38" s="37">
        <v>581000.67</v>
      </c>
    </row>
    <row r="39" spans="1:49" ht="15.75" customHeight="1">
      <c r="A39" s="1">
        <v>29</v>
      </c>
      <c r="B39" s="1" t="s">
        <v>21</v>
      </c>
      <c r="C39" s="1">
        <v>1991.9</v>
      </c>
      <c r="D39" s="1">
        <v>43.3</v>
      </c>
      <c r="E39" s="1">
        <f t="shared" si="0"/>
        <v>2035.2</v>
      </c>
      <c r="F39" s="14">
        <v>11.99</v>
      </c>
      <c r="G39" s="2">
        <f t="shared" si="3"/>
        <v>24402.048000000003</v>
      </c>
      <c r="H39" s="2">
        <f t="shared" si="4"/>
        <v>146412.288</v>
      </c>
      <c r="I39" s="1">
        <v>12.46</v>
      </c>
      <c r="J39" s="2">
        <f t="shared" si="5"/>
        <v>25358.592</v>
      </c>
      <c r="K39" s="2">
        <f t="shared" si="6"/>
        <v>152151.552</v>
      </c>
      <c r="L39" s="16">
        <f t="shared" si="7"/>
        <v>298563.83999999997</v>
      </c>
      <c r="M39" s="2"/>
      <c r="N39" s="33">
        <f t="shared" si="1"/>
        <v>298563.83999999997</v>
      </c>
      <c r="O39" s="1">
        <v>14095.39</v>
      </c>
      <c r="P39" s="1">
        <v>10794.7</v>
      </c>
      <c r="Q39" s="9">
        <v>169144.66</v>
      </c>
      <c r="R39" s="6">
        <v>129536.41</v>
      </c>
      <c r="S39" s="1">
        <v>3917.44</v>
      </c>
      <c r="T39" s="1">
        <v>9274.94</v>
      </c>
      <c r="U39" s="1">
        <v>2971.39</v>
      </c>
      <c r="V39" s="1">
        <v>4675.44</v>
      </c>
      <c r="W39" s="1">
        <v>2971.39</v>
      </c>
      <c r="X39" s="1">
        <v>4675.44</v>
      </c>
      <c r="Y39" s="1">
        <v>6712.48</v>
      </c>
      <c r="Z39" s="1">
        <v>5598.46</v>
      </c>
      <c r="AA39" s="1">
        <v>5535.74</v>
      </c>
      <c r="AB39" s="1">
        <v>4675.44</v>
      </c>
      <c r="AC39" s="1">
        <v>5969.48</v>
      </c>
      <c r="AD39" s="1">
        <v>4675.44</v>
      </c>
      <c r="AE39" s="1">
        <v>5739.26</v>
      </c>
      <c r="AF39" s="2">
        <v>14047.33</v>
      </c>
      <c r="AG39" s="1">
        <v>9155.1</v>
      </c>
      <c r="AH39" s="2">
        <v>12532.02</v>
      </c>
      <c r="AI39" s="1">
        <v>5739.26</v>
      </c>
      <c r="AJ39" s="1">
        <v>5858.49</v>
      </c>
      <c r="AK39" s="1">
        <v>5536.64</v>
      </c>
      <c r="AL39" s="1">
        <v>5970.17</v>
      </c>
      <c r="AM39" s="1">
        <v>5975.06</v>
      </c>
      <c r="AN39" s="1">
        <v>4858.61</v>
      </c>
      <c r="AO39" s="1">
        <v>117219.02</v>
      </c>
      <c r="AP39" s="1">
        <v>6194.84</v>
      </c>
      <c r="AQ39" s="9">
        <f t="shared" si="8"/>
        <v>177442.26</v>
      </c>
      <c r="AR39" s="9">
        <f t="shared" si="9"/>
        <v>83036.62</v>
      </c>
      <c r="AS39" s="67">
        <f t="shared" si="10"/>
        <v>260478.88</v>
      </c>
      <c r="AT39" s="68"/>
      <c r="AU39" s="68"/>
      <c r="AV39" s="78">
        <f t="shared" si="2"/>
        <v>38084.95999999996</v>
      </c>
      <c r="AW39" s="37">
        <v>94215.46</v>
      </c>
    </row>
    <row r="40" spans="1:49" ht="15.75" customHeight="1">
      <c r="A40" s="1">
        <v>30</v>
      </c>
      <c r="B40" s="1" t="s">
        <v>22</v>
      </c>
      <c r="C40" s="1">
        <v>2175.1</v>
      </c>
      <c r="D40" s="1">
        <v>665.8</v>
      </c>
      <c r="E40" s="1">
        <f t="shared" si="0"/>
        <v>2840.8999999999996</v>
      </c>
      <c r="F40" s="14">
        <v>12</v>
      </c>
      <c r="G40" s="2">
        <f t="shared" si="3"/>
        <v>34090.799999999996</v>
      </c>
      <c r="H40" s="2">
        <f t="shared" si="4"/>
        <v>204544.8</v>
      </c>
      <c r="I40" s="1">
        <v>12.56</v>
      </c>
      <c r="J40" s="2">
        <f t="shared" si="5"/>
        <v>35681.704</v>
      </c>
      <c r="K40" s="2">
        <f t="shared" si="6"/>
        <v>214090.224</v>
      </c>
      <c r="L40" s="16">
        <f t="shared" si="7"/>
        <v>418635.024</v>
      </c>
      <c r="M40" s="2"/>
      <c r="N40" s="33">
        <f t="shared" si="1"/>
        <v>418635.024</v>
      </c>
      <c r="O40" s="1">
        <v>20631.74</v>
      </c>
      <c r="P40" s="1">
        <v>14140.88</v>
      </c>
      <c r="Q40" s="9">
        <v>247580.87</v>
      </c>
      <c r="R40" s="6">
        <v>169690.52</v>
      </c>
      <c r="S40" s="1">
        <v>43349.41</v>
      </c>
      <c r="T40" s="1">
        <v>6683.22</v>
      </c>
      <c r="U40" s="1">
        <v>17044.25</v>
      </c>
      <c r="V40" s="1">
        <v>15073.07</v>
      </c>
      <c r="W40" s="1">
        <v>7305.04</v>
      </c>
      <c r="X40" s="1">
        <v>20427.24</v>
      </c>
      <c r="Y40" s="1">
        <v>7185.77</v>
      </c>
      <c r="Z40" s="1">
        <v>12921.89</v>
      </c>
      <c r="AA40" s="1">
        <v>11034.04</v>
      </c>
      <c r="AB40" s="1">
        <v>6455.95</v>
      </c>
      <c r="AC40" s="1">
        <v>10800.18</v>
      </c>
      <c r="AD40" s="1">
        <v>6455.95</v>
      </c>
      <c r="AE40" s="1">
        <v>15663.17</v>
      </c>
      <c r="AF40" s="2">
        <v>6711.63</v>
      </c>
      <c r="AG40" s="1">
        <v>35294.51</v>
      </c>
      <c r="AH40" s="2">
        <v>7143.13</v>
      </c>
      <c r="AI40" s="1">
        <v>11442.39</v>
      </c>
      <c r="AJ40" s="1">
        <v>9052.32</v>
      </c>
      <c r="AK40" s="1">
        <v>21965.43</v>
      </c>
      <c r="AL40" s="1">
        <v>17533.65</v>
      </c>
      <c r="AM40" s="1">
        <v>8064.72</v>
      </c>
      <c r="AN40" s="1">
        <v>25445.07</v>
      </c>
      <c r="AO40" s="1">
        <v>14496.92</v>
      </c>
      <c r="AP40" s="1">
        <v>25965.02</v>
      </c>
      <c r="AQ40" s="9">
        <f t="shared" si="8"/>
        <v>203645.83000000002</v>
      </c>
      <c r="AR40" s="9">
        <f t="shared" si="9"/>
        <v>159868.13999999998</v>
      </c>
      <c r="AS40" s="67">
        <f t="shared" si="10"/>
        <v>363513.97</v>
      </c>
      <c r="AT40" s="68"/>
      <c r="AU40" s="68"/>
      <c r="AV40" s="78">
        <f t="shared" si="2"/>
        <v>55121.054000000004</v>
      </c>
      <c r="AW40" s="37">
        <v>1286820.4</v>
      </c>
    </row>
    <row r="41" spans="1:49" ht="18">
      <c r="A41" s="1">
        <v>31</v>
      </c>
      <c r="B41" s="1" t="s">
        <v>23</v>
      </c>
      <c r="C41" s="1">
        <v>2345.1</v>
      </c>
      <c r="D41" s="1">
        <v>175.3</v>
      </c>
      <c r="E41" s="1">
        <f t="shared" si="0"/>
        <v>2520.4</v>
      </c>
      <c r="F41" s="14">
        <v>11.97</v>
      </c>
      <c r="G41" s="2">
        <f t="shared" si="3"/>
        <v>30169.188000000002</v>
      </c>
      <c r="H41" s="2">
        <f t="shared" si="4"/>
        <v>181015.12800000003</v>
      </c>
      <c r="I41" s="1">
        <v>12.56</v>
      </c>
      <c r="J41" s="2">
        <f t="shared" si="5"/>
        <v>31656.224000000002</v>
      </c>
      <c r="K41" s="2">
        <f t="shared" si="6"/>
        <v>189937.344</v>
      </c>
      <c r="L41" s="16">
        <f t="shared" si="7"/>
        <v>370952.47200000007</v>
      </c>
      <c r="M41" s="2">
        <v>-211660.89</v>
      </c>
      <c r="N41" s="33">
        <f t="shared" si="1"/>
        <v>159291.58200000005</v>
      </c>
      <c r="O41" s="1">
        <v>7950.04</v>
      </c>
      <c r="P41" s="1">
        <v>5184.12</v>
      </c>
      <c r="Q41" s="9">
        <v>95400.5</v>
      </c>
      <c r="R41" s="6">
        <v>62209.47</v>
      </c>
      <c r="S41" s="1">
        <v>7993.48</v>
      </c>
      <c r="T41" s="1">
        <v>7792.88</v>
      </c>
      <c r="U41" s="1">
        <v>3982.23</v>
      </c>
      <c r="V41" s="1">
        <v>8234.92</v>
      </c>
      <c r="W41" s="1">
        <v>6421.77</v>
      </c>
      <c r="X41" s="1">
        <v>27699.71</v>
      </c>
      <c r="Y41" s="1">
        <v>8741.27</v>
      </c>
      <c r="Z41" s="1">
        <v>22379.03</v>
      </c>
      <c r="AA41" s="1">
        <v>26229.33</v>
      </c>
      <c r="AB41" s="1">
        <v>10906</v>
      </c>
      <c r="AC41" s="1">
        <v>10151.66</v>
      </c>
      <c r="AD41" s="1">
        <v>5925.38</v>
      </c>
      <c r="AE41" s="1">
        <v>16888.61</v>
      </c>
      <c r="AF41" s="2">
        <v>15800.62</v>
      </c>
      <c r="AG41" s="1">
        <v>12285.16</v>
      </c>
      <c r="AH41" s="2">
        <v>12947.88</v>
      </c>
      <c r="AI41" s="1">
        <v>23821.38</v>
      </c>
      <c r="AJ41" s="1">
        <v>8916.68</v>
      </c>
      <c r="AK41" s="1">
        <v>14974.39</v>
      </c>
      <c r="AL41" s="1">
        <v>13843.54</v>
      </c>
      <c r="AM41" s="1">
        <v>15924.05</v>
      </c>
      <c r="AN41" s="1">
        <v>7492.64</v>
      </c>
      <c r="AO41" s="1">
        <v>4183.14</v>
      </c>
      <c r="AP41" s="1">
        <v>7927.78</v>
      </c>
      <c r="AQ41" s="9">
        <f t="shared" si="8"/>
        <v>151596.47000000003</v>
      </c>
      <c r="AR41" s="9">
        <f t="shared" si="9"/>
        <v>149867.06000000003</v>
      </c>
      <c r="AS41" s="67">
        <f t="shared" si="10"/>
        <v>301463.53</v>
      </c>
      <c r="AT41" s="68">
        <f>180+1250</f>
        <v>1430</v>
      </c>
      <c r="AU41" s="68">
        <f>880+44923</f>
        <v>45803</v>
      </c>
      <c r="AV41" s="78">
        <f t="shared" si="2"/>
        <v>-189404.94799999997</v>
      </c>
      <c r="AW41" s="37">
        <v>1007373.27</v>
      </c>
    </row>
    <row r="42" spans="1:49" ht="15.75" customHeight="1">
      <c r="A42" s="1">
        <v>32</v>
      </c>
      <c r="B42" s="1" t="s">
        <v>24</v>
      </c>
      <c r="C42" s="1">
        <v>3209.5</v>
      </c>
      <c r="D42" s="1">
        <v>157</v>
      </c>
      <c r="E42" s="1">
        <f t="shared" si="0"/>
        <v>3366.5</v>
      </c>
      <c r="F42" s="14">
        <v>11.99</v>
      </c>
      <c r="G42" s="2">
        <f t="shared" si="3"/>
        <v>40364.335</v>
      </c>
      <c r="H42" s="2">
        <f t="shared" si="4"/>
        <v>242186.01</v>
      </c>
      <c r="I42" s="1">
        <v>12.46</v>
      </c>
      <c r="J42" s="2">
        <f t="shared" si="5"/>
        <v>41946.590000000004</v>
      </c>
      <c r="K42" s="2">
        <f t="shared" si="6"/>
        <v>251679.54000000004</v>
      </c>
      <c r="L42" s="16">
        <f t="shared" si="7"/>
        <v>493865.55000000005</v>
      </c>
      <c r="M42" s="2"/>
      <c r="N42" s="33">
        <f t="shared" si="1"/>
        <v>493865.55000000005</v>
      </c>
      <c r="O42" s="1">
        <v>23315.71</v>
      </c>
      <c r="P42" s="1">
        <v>17855.92</v>
      </c>
      <c r="Q42" s="9">
        <v>279788.47</v>
      </c>
      <c r="R42" s="6">
        <v>214270.99</v>
      </c>
      <c r="S42" s="1">
        <v>5653.95</v>
      </c>
      <c r="T42" s="1">
        <v>7439.97</v>
      </c>
      <c r="U42" s="1">
        <v>4915.09</v>
      </c>
      <c r="V42" s="1">
        <v>18886.87</v>
      </c>
      <c r="W42" s="1">
        <v>6655.51</v>
      </c>
      <c r="X42" s="1">
        <v>9188.56</v>
      </c>
      <c r="Y42" s="1">
        <v>8975.78</v>
      </c>
      <c r="Z42" s="1">
        <v>12417.41</v>
      </c>
      <c r="AA42" s="1">
        <v>9156.88</v>
      </c>
      <c r="AB42" s="1">
        <v>12584.31</v>
      </c>
      <c r="AC42" s="1">
        <v>9156.88</v>
      </c>
      <c r="AD42" s="1">
        <v>7439.97</v>
      </c>
      <c r="AE42" s="1">
        <v>11757.61</v>
      </c>
      <c r="AF42" s="2">
        <v>7742.95</v>
      </c>
      <c r="AG42" s="1">
        <v>10114.89</v>
      </c>
      <c r="AH42" s="2">
        <v>17939.54</v>
      </c>
      <c r="AI42" s="1">
        <v>13305.49</v>
      </c>
      <c r="AJ42" s="1">
        <v>18723.42</v>
      </c>
      <c r="AK42" s="1">
        <v>11103.92</v>
      </c>
      <c r="AL42" s="1">
        <v>13344.66</v>
      </c>
      <c r="AM42" s="1">
        <v>9701.04</v>
      </c>
      <c r="AN42" s="1">
        <v>16642.6</v>
      </c>
      <c r="AO42" s="1">
        <v>5107.9</v>
      </c>
      <c r="AP42" s="1">
        <v>8600.19</v>
      </c>
      <c r="AQ42" s="9">
        <f t="shared" si="8"/>
        <v>105604.94</v>
      </c>
      <c r="AR42" s="9">
        <f t="shared" si="9"/>
        <v>150950.44999999998</v>
      </c>
      <c r="AS42" s="67">
        <f t="shared" si="10"/>
        <v>256555.38999999998</v>
      </c>
      <c r="AT42" s="68"/>
      <c r="AU42" s="68"/>
      <c r="AV42" s="78">
        <f t="shared" si="2"/>
        <v>237310.16000000006</v>
      </c>
      <c r="AW42" s="37">
        <v>174512.85</v>
      </c>
    </row>
    <row r="43" spans="1:49" ht="15.75" customHeight="1">
      <c r="A43" s="1">
        <v>33</v>
      </c>
      <c r="B43" s="1" t="s">
        <v>25</v>
      </c>
      <c r="C43" s="1">
        <v>839</v>
      </c>
      <c r="D43" s="1">
        <v>0</v>
      </c>
      <c r="E43" s="1">
        <f t="shared" si="0"/>
        <v>839</v>
      </c>
      <c r="F43" s="14">
        <v>12.43</v>
      </c>
      <c r="G43" s="2">
        <f t="shared" si="3"/>
        <v>10428.77</v>
      </c>
      <c r="H43" s="2">
        <f t="shared" si="4"/>
        <v>62572.62</v>
      </c>
      <c r="I43" s="1">
        <v>12.92</v>
      </c>
      <c r="J43" s="2">
        <f t="shared" si="5"/>
        <v>10839.88</v>
      </c>
      <c r="K43" s="2">
        <f t="shared" si="6"/>
        <v>65039.28</v>
      </c>
      <c r="L43" s="16">
        <f t="shared" si="7"/>
        <v>127611.9</v>
      </c>
      <c r="M43" s="2"/>
      <c r="N43" s="33">
        <f t="shared" si="1"/>
        <v>127611.9</v>
      </c>
      <c r="O43" s="1">
        <v>5827.86</v>
      </c>
      <c r="P43" s="1">
        <v>4809.48</v>
      </c>
      <c r="Q43" s="9">
        <v>69934.34</v>
      </c>
      <c r="R43" s="6">
        <v>57713.8</v>
      </c>
      <c r="S43" s="1">
        <v>1224.94</v>
      </c>
      <c r="T43" s="1">
        <v>2698.43</v>
      </c>
      <c r="U43" s="1">
        <v>1224.94</v>
      </c>
      <c r="V43" s="1">
        <v>3957.62</v>
      </c>
      <c r="W43" s="1">
        <v>1224.94</v>
      </c>
      <c r="X43" s="1">
        <v>3929.29</v>
      </c>
      <c r="Y43" s="1">
        <v>1649.69</v>
      </c>
      <c r="Z43" s="1">
        <v>3234.09</v>
      </c>
      <c r="AA43" s="1">
        <v>2282.08</v>
      </c>
      <c r="AB43" s="1">
        <v>4031.62</v>
      </c>
      <c r="AC43" s="1">
        <v>2282.08</v>
      </c>
      <c r="AD43" s="1">
        <v>7828.92</v>
      </c>
      <c r="AE43" s="1">
        <v>4126.06</v>
      </c>
      <c r="AF43" s="2">
        <v>2804.01</v>
      </c>
      <c r="AG43" s="1">
        <v>2987.34</v>
      </c>
      <c r="AH43" s="2">
        <v>2107.35</v>
      </c>
      <c r="AI43" s="1">
        <v>2365.98</v>
      </c>
      <c r="AJ43" s="1">
        <v>2107.35</v>
      </c>
      <c r="AK43" s="1">
        <v>3208.01</v>
      </c>
      <c r="AL43" s="1">
        <v>3885.5</v>
      </c>
      <c r="AM43" s="1">
        <v>1266.89</v>
      </c>
      <c r="AN43" s="1">
        <v>2595.58</v>
      </c>
      <c r="AO43" s="1">
        <v>6656.31</v>
      </c>
      <c r="AP43" s="1">
        <v>2107.35</v>
      </c>
      <c r="AQ43" s="9">
        <f t="shared" si="8"/>
        <v>30499.26</v>
      </c>
      <c r="AR43" s="9">
        <f t="shared" si="9"/>
        <v>41287.11</v>
      </c>
      <c r="AS43" s="67">
        <f t="shared" si="10"/>
        <v>71786.37</v>
      </c>
      <c r="AT43" s="68"/>
      <c r="AU43" s="68">
        <f>(39967-14392.96)</f>
        <v>25574.04</v>
      </c>
      <c r="AV43" s="78">
        <f t="shared" si="2"/>
        <v>30251.489999999998</v>
      </c>
      <c r="AW43" s="37">
        <v>250765.37</v>
      </c>
    </row>
    <row r="44" spans="1:49" ht="18">
      <c r="A44" s="1">
        <v>34</v>
      </c>
      <c r="B44" s="1" t="s">
        <v>26</v>
      </c>
      <c r="C44" s="1">
        <v>2005.3</v>
      </c>
      <c r="D44" s="1">
        <v>0</v>
      </c>
      <c r="E44" s="1">
        <f t="shared" si="0"/>
        <v>2005.3</v>
      </c>
      <c r="F44" s="14">
        <v>11.99</v>
      </c>
      <c r="G44" s="2">
        <f t="shared" si="3"/>
        <v>24043.547</v>
      </c>
      <c r="H44" s="2">
        <f t="shared" si="4"/>
        <v>144261.282</v>
      </c>
      <c r="I44" s="1">
        <v>12.46</v>
      </c>
      <c r="J44" s="2">
        <f t="shared" si="5"/>
        <v>24986.038</v>
      </c>
      <c r="K44" s="2">
        <f t="shared" si="6"/>
        <v>149916.228</v>
      </c>
      <c r="L44" s="16">
        <f t="shared" si="7"/>
        <v>294177.51</v>
      </c>
      <c r="M44" s="2">
        <v>-149504.48</v>
      </c>
      <c r="N44" s="33">
        <f t="shared" si="1"/>
        <v>144673.03</v>
      </c>
      <c r="O44" s="1">
        <v>6832.39</v>
      </c>
      <c r="P44" s="1">
        <v>5233.32</v>
      </c>
      <c r="Q44" s="9">
        <v>81988.69</v>
      </c>
      <c r="R44" s="6">
        <v>62799.85</v>
      </c>
      <c r="S44" s="1">
        <v>12815.33</v>
      </c>
      <c r="T44" s="1">
        <v>5079.67</v>
      </c>
      <c r="U44" s="1">
        <v>6712.17</v>
      </c>
      <c r="V44" s="1">
        <v>5275.95</v>
      </c>
      <c r="W44" s="1">
        <v>21533.36</v>
      </c>
      <c r="X44" s="1">
        <v>6737.09</v>
      </c>
      <c r="Y44" s="1">
        <v>15467.53</v>
      </c>
      <c r="Z44" s="1">
        <v>37875.72</v>
      </c>
      <c r="AA44" s="1">
        <v>18515.24</v>
      </c>
      <c r="AB44" s="1">
        <v>29250.68</v>
      </c>
      <c r="AC44" s="1">
        <v>8748.43</v>
      </c>
      <c r="AD44" s="1">
        <v>4609.36</v>
      </c>
      <c r="AE44" s="1">
        <v>5654.95</v>
      </c>
      <c r="AF44" s="2">
        <v>13978.56</v>
      </c>
      <c r="AG44" s="1">
        <v>19144.12</v>
      </c>
      <c r="AH44" s="2">
        <v>13208.51</v>
      </c>
      <c r="AI44" s="1">
        <v>8758.14</v>
      </c>
      <c r="AJ44" s="1">
        <v>6099.61</v>
      </c>
      <c r="AK44" s="1">
        <v>14745.27</v>
      </c>
      <c r="AL44" s="1">
        <v>11400.59</v>
      </c>
      <c r="AM44" s="1">
        <v>26593.06</v>
      </c>
      <c r="AN44" s="1">
        <v>4789.84</v>
      </c>
      <c r="AO44" s="1">
        <v>4011.16</v>
      </c>
      <c r="AP44" s="1">
        <v>4789.84</v>
      </c>
      <c r="AQ44" s="9">
        <f t="shared" si="8"/>
        <v>162698.75999999998</v>
      </c>
      <c r="AR44" s="9">
        <f t="shared" si="9"/>
        <v>143095.41999999998</v>
      </c>
      <c r="AS44" s="67">
        <f t="shared" si="10"/>
        <v>305794.17999999993</v>
      </c>
      <c r="AT44" s="68"/>
      <c r="AU44" s="68">
        <v>880</v>
      </c>
      <c r="AV44" s="78">
        <f t="shared" si="2"/>
        <v>-162001.14999999994</v>
      </c>
      <c r="AW44" s="37">
        <v>244139.68</v>
      </c>
    </row>
    <row r="45" spans="1:49" ht="15.75" customHeight="1">
      <c r="A45" s="1">
        <v>35</v>
      </c>
      <c r="B45" s="1" t="s">
        <v>27</v>
      </c>
      <c r="C45" s="1">
        <v>528.8</v>
      </c>
      <c r="D45" s="1">
        <v>0</v>
      </c>
      <c r="E45" s="1">
        <f t="shared" si="0"/>
        <v>528.8</v>
      </c>
      <c r="F45" s="14">
        <v>11.16</v>
      </c>
      <c r="G45" s="2">
        <f t="shared" si="3"/>
        <v>5901.407999999999</v>
      </c>
      <c r="H45" s="2">
        <f t="shared" si="4"/>
        <v>35408.448</v>
      </c>
      <c r="I45" s="1">
        <v>11.61</v>
      </c>
      <c r="J45" s="2">
        <f t="shared" si="5"/>
        <v>6139.3679999999995</v>
      </c>
      <c r="K45" s="2">
        <f t="shared" si="6"/>
        <v>36836.208</v>
      </c>
      <c r="L45" s="16">
        <f t="shared" si="7"/>
        <v>72244.65599999999</v>
      </c>
      <c r="M45" s="2"/>
      <c r="N45" s="33">
        <f t="shared" si="1"/>
        <v>72244.65599999999</v>
      </c>
      <c r="O45" s="1">
        <v>0</v>
      </c>
      <c r="P45" s="1">
        <v>6019.44</v>
      </c>
      <c r="Q45" s="9">
        <v>0</v>
      </c>
      <c r="R45" s="6">
        <v>72233.23</v>
      </c>
      <c r="S45" s="1">
        <v>0</v>
      </c>
      <c r="T45" s="1">
        <v>1346.3</v>
      </c>
      <c r="U45" s="1">
        <v>0</v>
      </c>
      <c r="V45" s="1">
        <v>1346.3</v>
      </c>
      <c r="W45" s="1">
        <v>0</v>
      </c>
      <c r="X45" s="1">
        <v>1346.3</v>
      </c>
      <c r="Y45" s="1">
        <v>0</v>
      </c>
      <c r="Z45" s="1">
        <v>2306.71</v>
      </c>
      <c r="AA45" s="1">
        <v>0</v>
      </c>
      <c r="AB45" s="1">
        <v>2784.64</v>
      </c>
      <c r="AC45" s="1">
        <v>0</v>
      </c>
      <c r="AD45" s="1">
        <v>2784.64</v>
      </c>
      <c r="AE45" s="1">
        <v>0</v>
      </c>
      <c r="AF45" s="2">
        <v>2885.11</v>
      </c>
      <c r="AG45" s="1">
        <v>0</v>
      </c>
      <c r="AH45" s="2">
        <v>2885.11</v>
      </c>
      <c r="AI45" s="1">
        <v>0</v>
      </c>
      <c r="AJ45" s="1">
        <v>11276.91</v>
      </c>
      <c r="AK45" s="1">
        <v>0</v>
      </c>
      <c r="AL45" s="1">
        <v>4133.5</v>
      </c>
      <c r="AM45" s="1">
        <v>0</v>
      </c>
      <c r="AN45" s="1">
        <v>5213.1</v>
      </c>
      <c r="AO45" s="1">
        <v>0</v>
      </c>
      <c r="AP45" s="1">
        <v>2192.38</v>
      </c>
      <c r="AQ45" s="9">
        <f t="shared" si="8"/>
        <v>0</v>
      </c>
      <c r="AR45" s="9">
        <f t="shared" si="9"/>
        <v>40501</v>
      </c>
      <c r="AS45" s="67">
        <f t="shared" si="10"/>
        <v>40501</v>
      </c>
      <c r="AT45" s="68"/>
      <c r="AU45" s="68"/>
      <c r="AV45" s="78">
        <f t="shared" si="2"/>
        <v>31743.655999999988</v>
      </c>
      <c r="AW45" s="37">
        <v>72385.71</v>
      </c>
    </row>
    <row r="46" spans="1:61" s="39" customFormat="1" ht="18">
      <c r="A46" s="1">
        <v>36</v>
      </c>
      <c r="B46" s="1" t="s">
        <v>28</v>
      </c>
      <c r="C46" s="1">
        <v>271.8</v>
      </c>
      <c r="D46" s="1">
        <v>0</v>
      </c>
      <c r="E46" s="1">
        <f t="shared" si="0"/>
        <v>271.8</v>
      </c>
      <c r="F46" s="14">
        <v>10.54</v>
      </c>
      <c r="G46" s="2">
        <f t="shared" si="3"/>
        <v>2864.772</v>
      </c>
      <c r="H46" s="2">
        <f t="shared" si="4"/>
        <v>17188.631999999998</v>
      </c>
      <c r="I46" s="1">
        <v>10.96</v>
      </c>
      <c r="J46" s="2">
        <f t="shared" si="5"/>
        <v>2978.9280000000003</v>
      </c>
      <c r="K46" s="2">
        <f t="shared" si="6"/>
        <v>17873.568000000003</v>
      </c>
      <c r="L46" s="16">
        <f t="shared" si="7"/>
        <v>35062.2</v>
      </c>
      <c r="M46" s="2">
        <v>-72571.63</v>
      </c>
      <c r="N46" s="33">
        <f t="shared" si="1"/>
        <v>-37509.43000000001</v>
      </c>
      <c r="O46" s="1">
        <v>0</v>
      </c>
      <c r="P46" s="1">
        <v>1561.06</v>
      </c>
      <c r="Q46" s="9">
        <v>0</v>
      </c>
      <c r="R46" s="6">
        <v>18732.69</v>
      </c>
      <c r="S46" s="1">
        <v>0</v>
      </c>
      <c r="T46" s="1">
        <v>778.33</v>
      </c>
      <c r="U46" s="1">
        <v>0</v>
      </c>
      <c r="V46" s="1">
        <v>778.33</v>
      </c>
      <c r="W46" s="1">
        <v>0</v>
      </c>
      <c r="X46" s="1">
        <v>778.33</v>
      </c>
      <c r="Y46" s="1">
        <v>0</v>
      </c>
      <c r="Z46" s="1">
        <v>778.33</v>
      </c>
      <c r="AA46" s="1">
        <v>0</v>
      </c>
      <c r="AB46" s="1">
        <v>778.33</v>
      </c>
      <c r="AC46" s="1">
        <v>0</v>
      </c>
      <c r="AD46" s="1">
        <v>778.33</v>
      </c>
      <c r="AE46" s="1">
        <v>0</v>
      </c>
      <c r="AF46" s="2">
        <v>11229.84</v>
      </c>
      <c r="AG46" s="1">
        <v>0</v>
      </c>
      <c r="AH46" s="2">
        <v>2459.66</v>
      </c>
      <c r="AI46" s="1">
        <v>0</v>
      </c>
      <c r="AJ46" s="1">
        <v>1569.27</v>
      </c>
      <c r="AK46" s="1">
        <v>0</v>
      </c>
      <c r="AL46" s="1">
        <v>16166.37</v>
      </c>
      <c r="AM46" s="1">
        <v>0</v>
      </c>
      <c r="AN46" s="1">
        <v>3823.51</v>
      </c>
      <c r="AO46" s="1">
        <v>0</v>
      </c>
      <c r="AP46" s="1">
        <v>33939.65</v>
      </c>
      <c r="AQ46" s="9">
        <f t="shared" si="8"/>
        <v>0</v>
      </c>
      <c r="AR46" s="9">
        <f t="shared" si="9"/>
        <v>73858.28</v>
      </c>
      <c r="AS46" s="67">
        <f t="shared" si="10"/>
        <v>73858.28</v>
      </c>
      <c r="AT46" s="68"/>
      <c r="AU46" s="68">
        <v>880</v>
      </c>
      <c r="AV46" s="78">
        <f t="shared" si="2"/>
        <v>-112247.71</v>
      </c>
      <c r="AW46" s="37">
        <v>195160.22</v>
      </c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49" ht="15.75" customHeight="1">
      <c r="A47" s="1">
        <v>37</v>
      </c>
      <c r="B47" s="1" t="s">
        <v>29</v>
      </c>
      <c r="C47" s="1">
        <v>622.4</v>
      </c>
      <c r="D47" s="1">
        <v>0</v>
      </c>
      <c r="E47" s="1">
        <f t="shared" si="0"/>
        <v>622.4</v>
      </c>
      <c r="F47" s="14">
        <v>7.87</v>
      </c>
      <c r="G47" s="2">
        <f t="shared" si="3"/>
        <v>4898.288</v>
      </c>
      <c r="H47" s="2">
        <f t="shared" si="4"/>
        <v>29389.727999999996</v>
      </c>
      <c r="I47" s="1">
        <v>8.18</v>
      </c>
      <c r="J47" s="2">
        <f t="shared" si="5"/>
        <v>5091.232</v>
      </c>
      <c r="K47" s="2">
        <f t="shared" si="6"/>
        <v>30547.392</v>
      </c>
      <c r="L47" s="16">
        <f t="shared" si="7"/>
        <v>59937.119999999995</v>
      </c>
      <c r="M47" s="2"/>
      <c r="N47" s="33">
        <f t="shared" si="1"/>
        <v>59937.119999999995</v>
      </c>
      <c r="O47" s="1">
        <v>0</v>
      </c>
      <c r="P47" s="1">
        <v>4996.25</v>
      </c>
      <c r="Q47" s="9">
        <v>0</v>
      </c>
      <c r="R47" s="6">
        <v>59955.05</v>
      </c>
      <c r="S47" s="1">
        <v>0</v>
      </c>
      <c r="T47" s="1">
        <v>3486.06</v>
      </c>
      <c r="U47" s="1">
        <v>0</v>
      </c>
      <c r="V47" s="1">
        <v>1553.15</v>
      </c>
      <c r="W47" s="1">
        <v>0</v>
      </c>
      <c r="X47" s="1">
        <v>1553.15</v>
      </c>
      <c r="Y47" s="1">
        <v>0</v>
      </c>
      <c r="Z47" s="1">
        <v>7089.97</v>
      </c>
      <c r="AA47" s="1">
        <v>0</v>
      </c>
      <c r="AB47" s="1">
        <v>1553.15</v>
      </c>
      <c r="AC47" s="1">
        <v>0</v>
      </c>
      <c r="AD47" s="1">
        <v>7891.2</v>
      </c>
      <c r="AE47" s="1">
        <v>0</v>
      </c>
      <c r="AF47" s="2">
        <v>1609.17</v>
      </c>
      <c r="AG47" s="1">
        <v>0</v>
      </c>
      <c r="AH47" s="2">
        <v>1609.17</v>
      </c>
      <c r="AI47" s="1">
        <v>0</v>
      </c>
      <c r="AJ47" s="1">
        <v>1609.17</v>
      </c>
      <c r="AK47" s="1">
        <v>0</v>
      </c>
      <c r="AL47" s="1">
        <v>3550.29</v>
      </c>
      <c r="AM47" s="1">
        <v>0</v>
      </c>
      <c r="AN47" s="1">
        <v>4629.89</v>
      </c>
      <c r="AO47" s="1">
        <v>0</v>
      </c>
      <c r="AP47" s="1">
        <v>1609.17</v>
      </c>
      <c r="AQ47" s="9">
        <f t="shared" si="8"/>
        <v>0</v>
      </c>
      <c r="AR47" s="9">
        <f t="shared" si="9"/>
        <v>37743.53999999999</v>
      </c>
      <c r="AS47" s="67">
        <f t="shared" si="10"/>
        <v>37743.53999999999</v>
      </c>
      <c r="AT47" s="68"/>
      <c r="AU47" s="68"/>
      <c r="AV47" s="78">
        <f t="shared" si="2"/>
        <v>22193.58</v>
      </c>
      <c r="AW47" s="37">
        <v>9937.7</v>
      </c>
    </row>
    <row r="48" spans="1:49" ht="18">
      <c r="A48" s="1">
        <v>38</v>
      </c>
      <c r="B48" s="1" t="s">
        <v>30</v>
      </c>
      <c r="C48" s="1">
        <v>515.8</v>
      </c>
      <c r="D48" s="1">
        <v>0</v>
      </c>
      <c r="E48" s="1">
        <f t="shared" si="0"/>
        <v>515.8</v>
      </c>
      <c r="F48" s="14">
        <v>8.05</v>
      </c>
      <c r="G48" s="2">
        <f t="shared" si="3"/>
        <v>4152.19</v>
      </c>
      <c r="H48" s="2">
        <f t="shared" si="4"/>
        <v>24913.14</v>
      </c>
      <c r="I48" s="1">
        <v>8.37</v>
      </c>
      <c r="J48" s="2">
        <f t="shared" si="5"/>
        <v>4317.245999999999</v>
      </c>
      <c r="K48" s="2">
        <f t="shared" si="6"/>
        <v>25903.475999999995</v>
      </c>
      <c r="L48" s="16">
        <f t="shared" si="7"/>
        <v>50816.615999999995</v>
      </c>
      <c r="M48" s="2">
        <v>-27200.6</v>
      </c>
      <c r="N48" s="33">
        <f t="shared" si="1"/>
        <v>23616.015999999996</v>
      </c>
      <c r="O48" s="1">
        <v>0</v>
      </c>
      <c r="P48" s="1">
        <v>1968.52</v>
      </c>
      <c r="Q48" s="9">
        <v>0</v>
      </c>
      <c r="R48" s="6">
        <v>23622.21</v>
      </c>
      <c r="S48" s="1">
        <v>0</v>
      </c>
      <c r="T48" s="1">
        <v>1639.92</v>
      </c>
      <c r="U48" s="1">
        <v>0</v>
      </c>
      <c r="V48" s="1">
        <v>21950.14</v>
      </c>
      <c r="W48" s="1">
        <v>0</v>
      </c>
      <c r="X48" s="1">
        <v>8314.45</v>
      </c>
      <c r="Y48" s="1">
        <v>0</v>
      </c>
      <c r="Z48" s="1">
        <v>2564.67</v>
      </c>
      <c r="AA48" s="1">
        <v>0</v>
      </c>
      <c r="AB48" s="1">
        <v>26148.65</v>
      </c>
      <c r="AC48" s="1">
        <v>0</v>
      </c>
      <c r="AD48" s="1">
        <v>1139.92</v>
      </c>
      <c r="AE48" s="1">
        <v>0</v>
      </c>
      <c r="AF48" s="2">
        <v>1186.34</v>
      </c>
      <c r="AG48" s="1">
        <v>0</v>
      </c>
      <c r="AH48" s="2">
        <v>1341.28</v>
      </c>
      <c r="AI48" s="1">
        <v>0</v>
      </c>
      <c r="AJ48" s="1">
        <v>1186.34</v>
      </c>
      <c r="AK48" s="1">
        <v>0</v>
      </c>
      <c r="AL48" s="1">
        <v>31922.57</v>
      </c>
      <c r="AM48" s="1">
        <v>0</v>
      </c>
      <c r="AN48" s="1">
        <v>41442.36</v>
      </c>
      <c r="AO48" s="1">
        <v>0</v>
      </c>
      <c r="AP48" s="1">
        <v>1186.34</v>
      </c>
      <c r="AQ48" s="9">
        <f t="shared" si="8"/>
        <v>0</v>
      </c>
      <c r="AR48" s="9">
        <f t="shared" si="9"/>
        <v>140022.98</v>
      </c>
      <c r="AS48" s="67">
        <f t="shared" si="10"/>
        <v>140022.98</v>
      </c>
      <c r="AT48" s="68"/>
      <c r="AU48" s="68"/>
      <c r="AV48" s="78">
        <f t="shared" si="2"/>
        <v>-116406.964</v>
      </c>
      <c r="AW48" s="37">
        <v>379009.42</v>
      </c>
    </row>
    <row r="49" spans="1:61" s="39" customFormat="1" ht="15.75" customHeight="1">
      <c r="A49" s="1">
        <v>39</v>
      </c>
      <c r="B49" s="1" t="s">
        <v>31</v>
      </c>
      <c r="C49" s="1">
        <v>507.4</v>
      </c>
      <c r="D49" s="1">
        <v>0</v>
      </c>
      <c r="E49" s="1">
        <f t="shared" si="0"/>
        <v>507.4</v>
      </c>
      <c r="F49" s="14">
        <v>8.05</v>
      </c>
      <c r="G49" s="2">
        <f t="shared" si="3"/>
        <v>4084.57</v>
      </c>
      <c r="H49" s="2">
        <f t="shared" si="4"/>
        <v>24507.420000000002</v>
      </c>
      <c r="I49" s="1">
        <v>8.37</v>
      </c>
      <c r="J49" s="2">
        <f t="shared" si="5"/>
        <v>4246.937999999999</v>
      </c>
      <c r="K49" s="2">
        <f t="shared" si="6"/>
        <v>25481.627999999997</v>
      </c>
      <c r="L49" s="16">
        <f t="shared" si="7"/>
        <v>49989.047999999995</v>
      </c>
      <c r="M49" s="2">
        <v>-72089.41</v>
      </c>
      <c r="N49" s="33">
        <f t="shared" si="1"/>
        <v>-22100.36200000001</v>
      </c>
      <c r="O49" s="1">
        <v>0</v>
      </c>
      <c r="P49" s="1">
        <v>1143.78</v>
      </c>
      <c r="Q49" s="9">
        <v>0</v>
      </c>
      <c r="R49" s="6">
        <v>13725.37</v>
      </c>
      <c r="S49" s="1">
        <v>0</v>
      </c>
      <c r="T49" s="1">
        <v>1621.35</v>
      </c>
      <c r="U49" s="1">
        <v>0</v>
      </c>
      <c r="V49" s="1">
        <v>4677.07</v>
      </c>
      <c r="W49" s="1">
        <v>0</v>
      </c>
      <c r="X49" s="1">
        <v>2121.35</v>
      </c>
      <c r="Y49" s="1">
        <v>0</v>
      </c>
      <c r="Z49" s="1">
        <v>2546.1</v>
      </c>
      <c r="AA49" s="1">
        <v>0</v>
      </c>
      <c r="AB49" s="1">
        <v>1121.35</v>
      </c>
      <c r="AC49" s="1">
        <v>0</v>
      </c>
      <c r="AD49" s="1">
        <v>1121.35</v>
      </c>
      <c r="AE49" s="1">
        <v>0</v>
      </c>
      <c r="AF49" s="2">
        <v>9357.28</v>
      </c>
      <c r="AG49" s="1">
        <v>0</v>
      </c>
      <c r="AH49" s="2">
        <v>1961.69</v>
      </c>
      <c r="AI49" s="1">
        <v>0</v>
      </c>
      <c r="AJ49" s="1">
        <v>29732.57</v>
      </c>
      <c r="AK49" s="1">
        <v>0</v>
      </c>
      <c r="AL49" s="1">
        <v>5984.94</v>
      </c>
      <c r="AM49" s="1">
        <v>0</v>
      </c>
      <c r="AN49" s="1">
        <v>1167.02</v>
      </c>
      <c r="AO49" s="1">
        <v>0</v>
      </c>
      <c r="AP49" s="1">
        <v>1167.02</v>
      </c>
      <c r="AQ49" s="9">
        <f t="shared" si="8"/>
        <v>0</v>
      </c>
      <c r="AR49" s="9">
        <f t="shared" si="9"/>
        <v>62579.09</v>
      </c>
      <c r="AS49" s="67">
        <f t="shared" si="10"/>
        <v>62579.09</v>
      </c>
      <c r="AT49" s="68"/>
      <c r="AU49" s="68"/>
      <c r="AV49" s="78">
        <f t="shared" si="2"/>
        <v>-84679.452</v>
      </c>
      <c r="AW49" s="37">
        <v>327090.97</v>
      </c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49" ht="18">
      <c r="A50" s="1">
        <v>40</v>
      </c>
      <c r="B50" s="1" t="s">
        <v>32</v>
      </c>
      <c r="C50" s="1">
        <v>964.4</v>
      </c>
      <c r="D50" s="1">
        <v>0</v>
      </c>
      <c r="E50" s="1">
        <f t="shared" si="0"/>
        <v>964.4</v>
      </c>
      <c r="F50" s="14">
        <v>12.72</v>
      </c>
      <c r="G50" s="2">
        <f t="shared" si="3"/>
        <v>12267.168</v>
      </c>
      <c r="H50" s="2">
        <f t="shared" si="4"/>
        <v>73603.008</v>
      </c>
      <c r="I50" s="1">
        <v>13.23</v>
      </c>
      <c r="J50" s="2">
        <f t="shared" si="5"/>
        <v>12759.012</v>
      </c>
      <c r="K50" s="2">
        <f t="shared" si="6"/>
        <v>76554.072</v>
      </c>
      <c r="L50" s="16">
        <f t="shared" si="7"/>
        <v>150157.08000000002</v>
      </c>
      <c r="M50" s="2">
        <v>-191.03</v>
      </c>
      <c r="N50" s="33">
        <f t="shared" si="1"/>
        <v>149966.05000000002</v>
      </c>
      <c r="O50" s="1">
        <v>0</v>
      </c>
      <c r="P50" s="1">
        <v>12496.59</v>
      </c>
      <c r="Q50" s="9">
        <v>0</v>
      </c>
      <c r="R50" s="6">
        <v>149959.11</v>
      </c>
      <c r="S50" s="1">
        <v>0</v>
      </c>
      <c r="T50" s="1">
        <v>12279.17</v>
      </c>
      <c r="U50" s="1">
        <v>0</v>
      </c>
      <c r="V50" s="1">
        <v>4487.34</v>
      </c>
      <c r="W50" s="1">
        <v>0</v>
      </c>
      <c r="X50" s="1">
        <v>19301.96</v>
      </c>
      <c r="Y50" s="1">
        <v>0</v>
      </c>
      <c r="Z50" s="1">
        <v>5048.25</v>
      </c>
      <c r="AA50" s="1">
        <v>0</v>
      </c>
      <c r="AB50" s="1">
        <v>23502.53</v>
      </c>
      <c r="AC50" s="1">
        <v>0</v>
      </c>
      <c r="AD50" s="1">
        <v>10679.84</v>
      </c>
      <c r="AE50" s="1">
        <v>0</v>
      </c>
      <c r="AF50" s="2">
        <v>18614.38</v>
      </c>
      <c r="AG50" s="1">
        <v>0</v>
      </c>
      <c r="AH50" s="2">
        <v>26072.84</v>
      </c>
      <c r="AI50" s="1">
        <v>0</v>
      </c>
      <c r="AJ50" s="1">
        <v>7270.55</v>
      </c>
      <c r="AK50" s="1">
        <v>0</v>
      </c>
      <c r="AL50" s="1">
        <v>6372.08</v>
      </c>
      <c r="AM50" s="1">
        <v>0</v>
      </c>
      <c r="AN50" s="1">
        <v>5877.03</v>
      </c>
      <c r="AO50" s="1">
        <v>0</v>
      </c>
      <c r="AP50" s="1">
        <v>24589.27</v>
      </c>
      <c r="AQ50" s="9">
        <f t="shared" si="8"/>
        <v>0</v>
      </c>
      <c r="AR50" s="9">
        <f t="shared" si="9"/>
        <v>164095.24</v>
      </c>
      <c r="AS50" s="67">
        <f t="shared" si="10"/>
        <v>164095.24</v>
      </c>
      <c r="AT50" s="69">
        <v>311.52</v>
      </c>
      <c r="AU50" s="68">
        <v>880</v>
      </c>
      <c r="AV50" s="78">
        <f t="shared" si="2"/>
        <v>-15320.709999999974</v>
      </c>
      <c r="AW50" s="37">
        <v>70022.19</v>
      </c>
    </row>
    <row r="51" spans="1:49" ht="18">
      <c r="A51" s="1">
        <v>41</v>
      </c>
      <c r="B51" s="1" t="s">
        <v>33</v>
      </c>
      <c r="C51" s="1">
        <v>556.9</v>
      </c>
      <c r="D51" s="1">
        <v>0</v>
      </c>
      <c r="E51" s="1">
        <f t="shared" si="0"/>
        <v>556.9</v>
      </c>
      <c r="F51" s="14">
        <v>12.47</v>
      </c>
      <c r="G51" s="2">
        <f t="shared" si="3"/>
        <v>6944.543</v>
      </c>
      <c r="H51" s="2">
        <f t="shared" si="4"/>
        <v>41667.258</v>
      </c>
      <c r="I51" s="1">
        <v>13.41</v>
      </c>
      <c r="J51" s="2">
        <f t="shared" si="5"/>
        <v>7468.0289999999995</v>
      </c>
      <c r="K51" s="2">
        <f t="shared" si="6"/>
        <v>44808.174</v>
      </c>
      <c r="L51" s="16">
        <f t="shared" si="7"/>
        <v>86475.432</v>
      </c>
      <c r="M51" s="2">
        <v>-16464.03</v>
      </c>
      <c r="N51" s="33">
        <f t="shared" si="1"/>
        <v>70011.402</v>
      </c>
      <c r="O51" s="1">
        <v>0</v>
      </c>
      <c r="P51" s="1">
        <v>5711.43</v>
      </c>
      <c r="Q51" s="9">
        <v>0</v>
      </c>
      <c r="R51" s="6">
        <v>68537.18</v>
      </c>
      <c r="S51" s="1">
        <v>0</v>
      </c>
      <c r="T51" s="1">
        <v>1813.45</v>
      </c>
      <c r="U51" s="1">
        <v>0</v>
      </c>
      <c r="V51" s="1">
        <v>1408.4</v>
      </c>
      <c r="W51" s="1">
        <v>0</v>
      </c>
      <c r="X51" s="1">
        <v>4246.43</v>
      </c>
      <c r="Y51" s="1">
        <v>0</v>
      </c>
      <c r="Z51" s="1">
        <v>5993.19</v>
      </c>
      <c r="AA51" s="1">
        <v>0</v>
      </c>
      <c r="AB51" s="1">
        <v>1408.4</v>
      </c>
      <c r="AC51" s="1">
        <v>0</v>
      </c>
      <c r="AD51" s="1">
        <v>1408.4</v>
      </c>
      <c r="AE51" s="1">
        <v>0</v>
      </c>
      <c r="AF51" s="2">
        <v>2077.32</v>
      </c>
      <c r="AG51" s="1">
        <v>0</v>
      </c>
      <c r="AH51" s="2">
        <v>3763.44</v>
      </c>
      <c r="AI51" s="1">
        <v>0</v>
      </c>
      <c r="AJ51" s="1">
        <v>4528.36</v>
      </c>
      <c r="AK51" s="1">
        <v>0</v>
      </c>
      <c r="AL51" s="1">
        <v>3375.73</v>
      </c>
      <c r="AM51" s="1">
        <v>0</v>
      </c>
      <c r="AN51" s="1">
        <v>2299.44</v>
      </c>
      <c r="AO51" s="1">
        <v>0</v>
      </c>
      <c r="AP51" s="1">
        <v>4257.49</v>
      </c>
      <c r="AQ51" s="9">
        <f t="shared" si="8"/>
        <v>0</v>
      </c>
      <c r="AR51" s="9">
        <f t="shared" si="9"/>
        <v>36580.049999999996</v>
      </c>
      <c r="AS51" s="67">
        <f t="shared" si="10"/>
        <v>36580.049999999996</v>
      </c>
      <c r="AT51" s="68"/>
      <c r="AU51" s="68">
        <v>880</v>
      </c>
      <c r="AV51" s="78">
        <f t="shared" si="2"/>
        <v>32551.352000000006</v>
      </c>
      <c r="AW51" s="37">
        <v>11880.49</v>
      </c>
    </row>
    <row r="52" spans="1:49" ht="15.75" customHeight="1">
      <c r="A52" s="1">
        <v>42</v>
      </c>
      <c r="B52" s="1" t="s">
        <v>34</v>
      </c>
      <c r="C52" s="1">
        <v>119.9</v>
      </c>
      <c r="D52" s="1">
        <v>0</v>
      </c>
      <c r="E52" s="1">
        <f t="shared" si="0"/>
        <v>119.9</v>
      </c>
      <c r="F52" s="14">
        <v>6.6</v>
      </c>
      <c r="G52" s="2">
        <f t="shared" si="3"/>
        <v>791.34</v>
      </c>
      <c r="H52" s="2">
        <f t="shared" si="4"/>
        <v>4748.04</v>
      </c>
      <c r="I52" s="1">
        <v>6.86</v>
      </c>
      <c r="J52" s="2">
        <f t="shared" si="5"/>
        <v>822.5140000000001</v>
      </c>
      <c r="K52" s="2">
        <f t="shared" si="6"/>
        <v>4935.084000000001</v>
      </c>
      <c r="L52" s="16">
        <f t="shared" si="7"/>
        <v>9683.124</v>
      </c>
      <c r="M52" s="2"/>
      <c r="N52" s="33">
        <f t="shared" si="1"/>
        <v>9683.124</v>
      </c>
      <c r="O52" s="1">
        <v>454.95</v>
      </c>
      <c r="P52" s="1">
        <v>352.22</v>
      </c>
      <c r="Q52" s="9">
        <v>5459.38</v>
      </c>
      <c r="R52" s="6">
        <v>4226.62</v>
      </c>
      <c r="S52" s="1">
        <v>0</v>
      </c>
      <c r="T52" s="1">
        <v>264.98</v>
      </c>
      <c r="U52" s="1">
        <v>0</v>
      </c>
      <c r="V52" s="1">
        <v>264.98</v>
      </c>
      <c r="W52" s="1">
        <v>0</v>
      </c>
      <c r="X52" s="1">
        <v>264.98</v>
      </c>
      <c r="Y52" s="1">
        <v>424.75</v>
      </c>
      <c r="Z52" s="1">
        <v>689.73</v>
      </c>
      <c r="AA52" s="1">
        <v>0</v>
      </c>
      <c r="AB52" s="1">
        <v>264.98</v>
      </c>
      <c r="AC52" s="1">
        <v>0</v>
      </c>
      <c r="AD52" s="1">
        <v>264.98</v>
      </c>
      <c r="AE52" s="1">
        <v>0</v>
      </c>
      <c r="AF52" s="2">
        <v>264.98</v>
      </c>
      <c r="AG52" s="1">
        <v>0</v>
      </c>
      <c r="AH52" s="2">
        <v>264.98</v>
      </c>
      <c r="AI52" s="1">
        <v>0</v>
      </c>
      <c r="AJ52" s="1">
        <v>264.98</v>
      </c>
      <c r="AK52" s="1">
        <v>441.74</v>
      </c>
      <c r="AL52" s="1">
        <v>706.72</v>
      </c>
      <c r="AM52" s="1">
        <v>0</v>
      </c>
      <c r="AN52" s="1">
        <v>264.98</v>
      </c>
      <c r="AO52" s="1">
        <v>0</v>
      </c>
      <c r="AP52" s="1">
        <v>264.98</v>
      </c>
      <c r="AQ52" s="9">
        <f t="shared" si="8"/>
        <v>866.49</v>
      </c>
      <c r="AR52" s="9">
        <f t="shared" si="9"/>
        <v>4046.25</v>
      </c>
      <c r="AS52" s="67">
        <f t="shared" si="10"/>
        <v>4912.74</v>
      </c>
      <c r="AT52" s="68"/>
      <c r="AU52" s="68"/>
      <c r="AV52" s="78">
        <f t="shared" si="2"/>
        <v>4770.384</v>
      </c>
      <c r="AW52" s="37">
        <v>40533.53</v>
      </c>
    </row>
    <row r="53" spans="1:49" ht="15.75" customHeight="1">
      <c r="A53" s="1">
        <v>43</v>
      </c>
      <c r="B53" s="1" t="s">
        <v>35</v>
      </c>
      <c r="C53" s="1">
        <v>106.3</v>
      </c>
      <c r="D53" s="1">
        <v>0</v>
      </c>
      <c r="E53" s="1">
        <f t="shared" si="0"/>
        <v>106.3</v>
      </c>
      <c r="F53" s="14">
        <v>6.6</v>
      </c>
      <c r="G53" s="2">
        <f t="shared" si="3"/>
        <v>701.5799999999999</v>
      </c>
      <c r="H53" s="2">
        <f t="shared" si="4"/>
        <v>4209.48</v>
      </c>
      <c r="I53" s="1">
        <v>6.86</v>
      </c>
      <c r="J53" s="2">
        <f t="shared" si="5"/>
        <v>729.218</v>
      </c>
      <c r="K53" s="2">
        <f t="shared" si="6"/>
        <v>4375.308</v>
      </c>
      <c r="L53" s="16">
        <f t="shared" si="7"/>
        <v>8584.788</v>
      </c>
      <c r="M53" s="2"/>
      <c r="N53" s="33">
        <f t="shared" si="1"/>
        <v>8584.788</v>
      </c>
      <c r="O53" s="1">
        <v>403.34</v>
      </c>
      <c r="P53" s="1">
        <v>312.27</v>
      </c>
      <c r="Q53" s="9">
        <v>4840.14</v>
      </c>
      <c r="R53" s="6">
        <v>3747.2</v>
      </c>
      <c r="S53" s="1">
        <v>0</v>
      </c>
      <c r="T53" s="1">
        <v>234.92</v>
      </c>
      <c r="U53" s="1">
        <v>0</v>
      </c>
      <c r="V53" s="1">
        <v>234.92</v>
      </c>
      <c r="W53" s="1">
        <v>0</v>
      </c>
      <c r="X53" s="1">
        <v>234.92</v>
      </c>
      <c r="Y53" s="1">
        <v>424.75</v>
      </c>
      <c r="Z53" s="1">
        <v>659.67</v>
      </c>
      <c r="AA53" s="1">
        <v>0</v>
      </c>
      <c r="AB53" s="1">
        <v>234.92</v>
      </c>
      <c r="AC53" s="1">
        <v>0</v>
      </c>
      <c r="AD53" s="1">
        <v>234.92</v>
      </c>
      <c r="AE53" s="1">
        <v>0</v>
      </c>
      <c r="AF53" s="2">
        <v>234.92</v>
      </c>
      <c r="AG53" s="1">
        <v>0</v>
      </c>
      <c r="AH53" s="2">
        <v>234.92</v>
      </c>
      <c r="AI53" s="1">
        <v>0</v>
      </c>
      <c r="AJ53" s="1">
        <v>234.92</v>
      </c>
      <c r="AK53" s="1">
        <v>441.74</v>
      </c>
      <c r="AL53" s="1">
        <v>676.66</v>
      </c>
      <c r="AM53" s="1">
        <v>0</v>
      </c>
      <c r="AN53" s="1">
        <v>234.92</v>
      </c>
      <c r="AO53" s="1">
        <v>0</v>
      </c>
      <c r="AP53" s="1">
        <v>234.92</v>
      </c>
      <c r="AQ53" s="9">
        <f t="shared" si="8"/>
        <v>866.49</v>
      </c>
      <c r="AR53" s="9">
        <f t="shared" si="9"/>
        <v>3685.53</v>
      </c>
      <c r="AS53" s="67">
        <f t="shared" si="10"/>
        <v>4552.02</v>
      </c>
      <c r="AT53" s="68"/>
      <c r="AU53" s="68"/>
      <c r="AV53" s="78">
        <f t="shared" si="2"/>
        <v>4032.768</v>
      </c>
      <c r="AW53" s="37">
        <v>48755.23</v>
      </c>
    </row>
    <row r="54" spans="1:49" ht="15.75" customHeight="1">
      <c r="A54" s="1">
        <v>44</v>
      </c>
      <c r="B54" s="1" t="s">
        <v>36</v>
      </c>
      <c r="C54" s="1">
        <v>159.9</v>
      </c>
      <c r="D54" s="1">
        <v>0</v>
      </c>
      <c r="E54" s="1">
        <f t="shared" si="0"/>
        <v>159.9</v>
      </c>
      <c r="F54" s="14">
        <v>6.6</v>
      </c>
      <c r="G54" s="2">
        <f t="shared" si="3"/>
        <v>1055.34</v>
      </c>
      <c r="H54" s="2">
        <f t="shared" si="4"/>
        <v>6332.039999999999</v>
      </c>
      <c r="I54" s="1">
        <v>6.86</v>
      </c>
      <c r="J54" s="2">
        <f t="shared" si="5"/>
        <v>1096.914</v>
      </c>
      <c r="K54" s="2">
        <f t="shared" si="6"/>
        <v>6581.484</v>
      </c>
      <c r="L54" s="16">
        <f t="shared" si="7"/>
        <v>12913.524</v>
      </c>
      <c r="M54" s="2"/>
      <c r="N54" s="33">
        <f t="shared" si="1"/>
        <v>12913.524</v>
      </c>
      <c r="O54" s="1">
        <v>606.72</v>
      </c>
      <c r="P54" s="1">
        <v>469.72</v>
      </c>
      <c r="Q54" s="9">
        <v>7280.69</v>
      </c>
      <c r="R54" s="6">
        <v>5636.67</v>
      </c>
      <c r="S54" s="1">
        <v>0</v>
      </c>
      <c r="T54" s="1">
        <v>353.38</v>
      </c>
      <c r="U54" s="1">
        <v>0</v>
      </c>
      <c r="V54" s="1">
        <v>353.38</v>
      </c>
      <c r="W54" s="1">
        <v>0</v>
      </c>
      <c r="X54" s="1">
        <v>353.38</v>
      </c>
      <c r="Y54" s="1">
        <v>424.75</v>
      </c>
      <c r="Z54" s="1">
        <v>778.13</v>
      </c>
      <c r="AA54" s="1">
        <v>0</v>
      </c>
      <c r="AB54" s="1">
        <v>353.38</v>
      </c>
      <c r="AC54" s="1">
        <v>0</v>
      </c>
      <c r="AD54" s="1">
        <v>353.38</v>
      </c>
      <c r="AE54" s="1">
        <v>0</v>
      </c>
      <c r="AF54" s="2">
        <v>353.38</v>
      </c>
      <c r="AG54" s="1">
        <v>0</v>
      </c>
      <c r="AH54" s="2">
        <v>353.38</v>
      </c>
      <c r="AI54" s="1">
        <v>0</v>
      </c>
      <c r="AJ54" s="1">
        <v>353.38</v>
      </c>
      <c r="AK54" s="1">
        <v>441.74</v>
      </c>
      <c r="AL54" s="1">
        <v>795.12</v>
      </c>
      <c r="AM54" s="1">
        <v>0</v>
      </c>
      <c r="AN54" s="1">
        <v>353.38</v>
      </c>
      <c r="AO54" s="1">
        <v>0</v>
      </c>
      <c r="AP54" s="1">
        <v>353.38</v>
      </c>
      <c r="AQ54" s="9">
        <f t="shared" si="8"/>
        <v>866.49</v>
      </c>
      <c r="AR54" s="9">
        <f t="shared" si="9"/>
        <v>5107.050000000001</v>
      </c>
      <c r="AS54" s="67">
        <f t="shared" si="10"/>
        <v>5973.540000000001</v>
      </c>
      <c r="AT54" s="68"/>
      <c r="AU54" s="68"/>
      <c r="AV54" s="78">
        <f t="shared" si="2"/>
        <v>6939.983999999999</v>
      </c>
      <c r="AW54" s="37">
        <v>117291.26</v>
      </c>
    </row>
    <row r="55" spans="1:49" ht="15.75" customHeight="1">
      <c r="A55" s="1">
        <v>45</v>
      </c>
      <c r="B55" s="1" t="s">
        <v>37</v>
      </c>
      <c r="C55" s="1">
        <v>313.2</v>
      </c>
      <c r="D55" s="1">
        <v>0</v>
      </c>
      <c r="E55" s="1">
        <f t="shared" si="0"/>
        <v>313.2</v>
      </c>
      <c r="F55" s="14">
        <v>8.7</v>
      </c>
      <c r="G55" s="2">
        <f t="shared" si="3"/>
        <v>2724.8399999999997</v>
      </c>
      <c r="H55" s="2">
        <f t="shared" si="4"/>
        <v>16349.039999999997</v>
      </c>
      <c r="I55" s="1">
        <v>9.09</v>
      </c>
      <c r="J55" s="2">
        <f t="shared" si="5"/>
        <v>2846.988</v>
      </c>
      <c r="K55" s="2">
        <f t="shared" si="6"/>
        <v>17081.928</v>
      </c>
      <c r="L55" s="16">
        <f t="shared" si="7"/>
        <v>33430.96799999999</v>
      </c>
      <c r="M55" s="2"/>
      <c r="N55" s="33">
        <f t="shared" si="1"/>
        <v>33430.96799999999</v>
      </c>
      <c r="O55" s="1">
        <v>1859.28</v>
      </c>
      <c r="P55" s="1">
        <v>920.06</v>
      </c>
      <c r="Q55" s="9">
        <v>22311.37</v>
      </c>
      <c r="R55" s="6">
        <v>11040.68</v>
      </c>
      <c r="S55" s="1">
        <v>0</v>
      </c>
      <c r="T55" s="1">
        <v>692.17</v>
      </c>
      <c r="U55" s="1">
        <v>0</v>
      </c>
      <c r="V55" s="1">
        <v>692.17</v>
      </c>
      <c r="W55" s="1">
        <v>0</v>
      </c>
      <c r="X55" s="1">
        <v>692.17</v>
      </c>
      <c r="Y55" s="1">
        <v>424.75</v>
      </c>
      <c r="Z55" s="1">
        <v>1116.92</v>
      </c>
      <c r="AA55" s="1">
        <v>0</v>
      </c>
      <c r="AB55" s="1">
        <v>692.17</v>
      </c>
      <c r="AC55" s="1">
        <v>0</v>
      </c>
      <c r="AD55" s="1">
        <v>692.17</v>
      </c>
      <c r="AE55" s="1">
        <v>0</v>
      </c>
      <c r="AF55" s="2">
        <v>692.17</v>
      </c>
      <c r="AG55" s="1">
        <v>0</v>
      </c>
      <c r="AH55" s="2">
        <v>692.17</v>
      </c>
      <c r="AI55" s="1">
        <v>0</v>
      </c>
      <c r="AJ55" s="1">
        <v>692.17</v>
      </c>
      <c r="AK55" s="1">
        <v>441.74</v>
      </c>
      <c r="AL55" s="1">
        <v>1133.91</v>
      </c>
      <c r="AM55" s="1">
        <v>0</v>
      </c>
      <c r="AN55" s="1">
        <v>692.17</v>
      </c>
      <c r="AO55" s="1">
        <v>0</v>
      </c>
      <c r="AP55" s="1">
        <v>692.17</v>
      </c>
      <c r="AQ55" s="9">
        <f t="shared" si="8"/>
        <v>866.49</v>
      </c>
      <c r="AR55" s="9">
        <f t="shared" si="9"/>
        <v>9172.529999999999</v>
      </c>
      <c r="AS55" s="67">
        <f t="shared" si="10"/>
        <v>10039.019999999999</v>
      </c>
      <c r="AT55" s="68"/>
      <c r="AU55" s="68"/>
      <c r="AV55" s="78">
        <f t="shared" si="2"/>
        <v>23391.947999999997</v>
      </c>
      <c r="AW55" s="37">
        <v>331151.78</v>
      </c>
    </row>
    <row r="56" spans="1:49" ht="18">
      <c r="A56" s="1">
        <v>46</v>
      </c>
      <c r="B56" s="1" t="s">
        <v>38</v>
      </c>
      <c r="C56" s="1">
        <v>575.8</v>
      </c>
      <c r="D56" s="1">
        <v>71.7</v>
      </c>
      <c r="E56" s="1">
        <f t="shared" si="0"/>
        <v>647.5</v>
      </c>
      <c r="F56" s="14">
        <v>7.87</v>
      </c>
      <c r="G56" s="2">
        <f t="shared" si="3"/>
        <v>5095.825</v>
      </c>
      <c r="H56" s="2">
        <f t="shared" si="4"/>
        <v>30574.949999999997</v>
      </c>
      <c r="I56" s="1">
        <v>8.18</v>
      </c>
      <c r="J56" s="2">
        <f t="shared" si="5"/>
        <v>5296.55</v>
      </c>
      <c r="K56" s="2">
        <f t="shared" si="6"/>
        <v>31779.300000000003</v>
      </c>
      <c r="L56" s="16">
        <f t="shared" si="7"/>
        <v>62354.25</v>
      </c>
      <c r="M56" s="2">
        <v>-52267.85</v>
      </c>
      <c r="N56" s="33">
        <f t="shared" si="1"/>
        <v>10086.400000000001</v>
      </c>
      <c r="O56" s="1">
        <v>0</v>
      </c>
      <c r="P56" s="1">
        <v>1641.75</v>
      </c>
      <c r="Q56" s="9">
        <v>0</v>
      </c>
      <c r="R56" s="6">
        <v>19701.03</v>
      </c>
      <c r="S56" s="1">
        <v>0</v>
      </c>
      <c r="T56" s="1">
        <v>1608.63</v>
      </c>
      <c r="U56" s="1">
        <v>0</v>
      </c>
      <c r="V56" s="1">
        <v>1608.63</v>
      </c>
      <c r="W56" s="1">
        <v>0</v>
      </c>
      <c r="X56" s="1">
        <v>1608.63</v>
      </c>
      <c r="Y56" s="1">
        <v>0</v>
      </c>
      <c r="Z56" s="1">
        <v>1608.63</v>
      </c>
      <c r="AA56" s="1">
        <v>0</v>
      </c>
      <c r="AB56" s="1">
        <v>1608.63</v>
      </c>
      <c r="AC56" s="1">
        <v>0</v>
      </c>
      <c r="AD56" s="1">
        <v>11493.58</v>
      </c>
      <c r="AE56" s="1">
        <v>0</v>
      </c>
      <c r="AF56" s="2">
        <v>3283.33</v>
      </c>
      <c r="AG56" s="1">
        <v>0</v>
      </c>
      <c r="AH56" s="2">
        <v>1666.9</v>
      </c>
      <c r="AI56" s="1">
        <v>0</v>
      </c>
      <c r="AJ56" s="1">
        <v>12307.68</v>
      </c>
      <c r="AK56" s="1">
        <v>0</v>
      </c>
      <c r="AL56" s="1">
        <v>4612.25</v>
      </c>
      <c r="AM56" s="1">
        <v>0</v>
      </c>
      <c r="AN56" s="1">
        <v>4687.62</v>
      </c>
      <c r="AO56" s="1">
        <v>0</v>
      </c>
      <c r="AP56" s="1">
        <v>1666.9</v>
      </c>
      <c r="AQ56" s="9">
        <f t="shared" si="8"/>
        <v>0</v>
      </c>
      <c r="AR56" s="9">
        <f t="shared" si="9"/>
        <v>47761.41</v>
      </c>
      <c r="AS56" s="67">
        <f t="shared" si="10"/>
        <v>47761.41</v>
      </c>
      <c r="AT56" s="68"/>
      <c r="AU56" s="68">
        <v>880</v>
      </c>
      <c r="AV56" s="78">
        <f t="shared" si="2"/>
        <v>-38555.01</v>
      </c>
      <c r="AW56" s="37">
        <v>8066.96</v>
      </c>
    </row>
    <row r="57" spans="1:49" ht="18">
      <c r="A57" s="1">
        <v>47</v>
      </c>
      <c r="B57" s="1" t="s">
        <v>39</v>
      </c>
      <c r="C57" s="1">
        <v>1530.1</v>
      </c>
      <c r="D57" s="1">
        <v>84.5</v>
      </c>
      <c r="E57" s="1">
        <f t="shared" si="0"/>
        <v>1614.6</v>
      </c>
      <c r="F57" s="14">
        <v>12.33</v>
      </c>
      <c r="G57" s="2">
        <f t="shared" si="3"/>
        <v>19908.018</v>
      </c>
      <c r="H57" s="2">
        <f t="shared" si="4"/>
        <v>119448.10800000001</v>
      </c>
      <c r="I57" s="1">
        <v>12.82</v>
      </c>
      <c r="J57" s="2">
        <f t="shared" si="5"/>
        <v>20699.172</v>
      </c>
      <c r="K57" s="2">
        <f t="shared" si="6"/>
        <v>124195.03199999999</v>
      </c>
      <c r="L57" s="16">
        <f t="shared" si="7"/>
        <v>243643.14</v>
      </c>
      <c r="M57" s="2">
        <v>-227218.14</v>
      </c>
      <c r="N57" s="33">
        <f t="shared" si="1"/>
        <v>16425</v>
      </c>
      <c r="O57" s="1">
        <v>0</v>
      </c>
      <c r="P57" s="1">
        <v>8402.77</v>
      </c>
      <c r="Q57" s="9">
        <v>0</v>
      </c>
      <c r="R57" s="6">
        <v>100833.2</v>
      </c>
      <c r="S57" s="1">
        <v>0</v>
      </c>
      <c r="T57" s="1">
        <v>6296.99</v>
      </c>
      <c r="U57" s="1">
        <v>0</v>
      </c>
      <c r="V57" s="1">
        <v>6374.46</v>
      </c>
      <c r="W57" s="1">
        <v>0</v>
      </c>
      <c r="X57" s="1">
        <v>6296.99</v>
      </c>
      <c r="Y57" s="1">
        <v>0</v>
      </c>
      <c r="Z57" s="1">
        <v>8569.45</v>
      </c>
      <c r="AA57" s="1">
        <v>0</v>
      </c>
      <c r="AB57" s="1">
        <v>25280.61</v>
      </c>
      <c r="AC57" s="1">
        <v>0</v>
      </c>
      <c r="AD57" s="1">
        <v>24602.93</v>
      </c>
      <c r="AE57" s="1">
        <v>0</v>
      </c>
      <c r="AF57" s="2">
        <v>9542.33</v>
      </c>
      <c r="AG57" s="1">
        <v>0</v>
      </c>
      <c r="AH57" s="2">
        <v>24131.97</v>
      </c>
      <c r="AI57" s="1">
        <v>0</v>
      </c>
      <c r="AJ57" s="1">
        <v>11041.71</v>
      </c>
      <c r="AK57" s="1">
        <v>0</v>
      </c>
      <c r="AL57" s="1">
        <v>32730.09</v>
      </c>
      <c r="AM57" s="1">
        <v>0</v>
      </c>
      <c r="AN57" s="1">
        <v>11470.18</v>
      </c>
      <c r="AO57" s="1">
        <v>0</v>
      </c>
      <c r="AP57" s="1">
        <v>6555.32</v>
      </c>
      <c r="AQ57" s="9">
        <f t="shared" si="8"/>
        <v>0</v>
      </c>
      <c r="AR57" s="9">
        <f t="shared" si="9"/>
        <v>172893.03</v>
      </c>
      <c r="AS57" s="67">
        <f t="shared" si="10"/>
        <v>172893.03</v>
      </c>
      <c r="AT57" s="68"/>
      <c r="AU57" s="68">
        <v>880</v>
      </c>
      <c r="AV57" s="78">
        <f t="shared" si="2"/>
        <v>-157348.03</v>
      </c>
      <c r="AW57" s="37">
        <v>165887.99</v>
      </c>
    </row>
    <row r="58" spans="1:61" s="39" customFormat="1" ht="18">
      <c r="A58" s="1">
        <v>48</v>
      </c>
      <c r="B58" s="1" t="s">
        <v>40</v>
      </c>
      <c r="C58" s="1">
        <v>614.1</v>
      </c>
      <c r="D58" s="1">
        <v>45.2</v>
      </c>
      <c r="E58" s="1">
        <f t="shared" si="0"/>
        <v>659.3000000000001</v>
      </c>
      <c r="F58" s="14">
        <v>7.87</v>
      </c>
      <c r="G58" s="2">
        <f t="shared" si="3"/>
        <v>5188.691000000001</v>
      </c>
      <c r="H58" s="2">
        <f t="shared" si="4"/>
        <v>31132.146000000004</v>
      </c>
      <c r="I58" s="1">
        <v>8.18</v>
      </c>
      <c r="J58" s="2">
        <f t="shared" si="5"/>
        <v>5393.0740000000005</v>
      </c>
      <c r="K58" s="2">
        <f t="shared" si="6"/>
        <v>32358.444000000003</v>
      </c>
      <c r="L58" s="16">
        <f t="shared" si="7"/>
        <v>63490.59000000001</v>
      </c>
      <c r="M58" s="2">
        <v>-132400.83</v>
      </c>
      <c r="N58" s="33">
        <f t="shared" si="1"/>
        <v>-68910.23999999998</v>
      </c>
      <c r="O58" s="1">
        <v>0</v>
      </c>
      <c r="P58" s="1">
        <v>1662.27</v>
      </c>
      <c r="Q58" s="9">
        <v>0</v>
      </c>
      <c r="R58" s="6">
        <v>19947.19</v>
      </c>
      <c r="S58" s="1">
        <v>0</v>
      </c>
      <c r="T58" s="1">
        <v>1634.7</v>
      </c>
      <c r="U58" s="1">
        <v>0</v>
      </c>
      <c r="V58" s="1">
        <v>1634.7</v>
      </c>
      <c r="W58" s="1">
        <v>0</v>
      </c>
      <c r="X58" s="1">
        <v>2166.58</v>
      </c>
      <c r="Y58" s="1">
        <v>0</v>
      </c>
      <c r="Z58" s="1">
        <v>1634.7</v>
      </c>
      <c r="AA58" s="1">
        <v>0</v>
      </c>
      <c r="AB58" s="1">
        <v>1634.7</v>
      </c>
      <c r="AC58" s="1">
        <v>0</v>
      </c>
      <c r="AD58" s="1">
        <v>1634.7</v>
      </c>
      <c r="AE58" s="1">
        <v>0</v>
      </c>
      <c r="AF58" s="2">
        <v>1694.04</v>
      </c>
      <c r="AG58" s="1">
        <v>0</v>
      </c>
      <c r="AH58" s="2">
        <v>1694.04</v>
      </c>
      <c r="AI58" s="1">
        <v>0</v>
      </c>
      <c r="AJ58" s="1">
        <v>3948.12</v>
      </c>
      <c r="AK58" s="1">
        <v>0</v>
      </c>
      <c r="AL58" s="1">
        <v>2692.86</v>
      </c>
      <c r="AM58" s="1">
        <v>0</v>
      </c>
      <c r="AN58" s="1">
        <v>5269.24</v>
      </c>
      <c r="AO58" s="1">
        <v>0</v>
      </c>
      <c r="AP58" s="1">
        <v>1694.04</v>
      </c>
      <c r="AQ58" s="9">
        <f t="shared" si="8"/>
        <v>0</v>
      </c>
      <c r="AR58" s="9">
        <f t="shared" si="9"/>
        <v>27332.42</v>
      </c>
      <c r="AS58" s="67">
        <f t="shared" si="10"/>
        <v>27332.42</v>
      </c>
      <c r="AT58" s="68"/>
      <c r="AU58" s="68">
        <v>880</v>
      </c>
      <c r="AV58" s="78">
        <f t="shared" si="2"/>
        <v>-97122.65999999997</v>
      </c>
      <c r="AW58" s="37">
        <v>63502.32</v>
      </c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49" ht="15.75" customHeight="1">
      <c r="A59" s="1">
        <v>49</v>
      </c>
      <c r="B59" s="1" t="s">
        <v>41</v>
      </c>
      <c r="C59" s="1">
        <v>1640.4</v>
      </c>
      <c r="D59" s="1">
        <v>149.1</v>
      </c>
      <c r="E59" s="1">
        <f t="shared" si="0"/>
        <v>1789.5</v>
      </c>
      <c r="F59" s="14">
        <v>11.91</v>
      </c>
      <c r="G59" s="2">
        <f t="shared" si="3"/>
        <v>21312.945</v>
      </c>
      <c r="H59" s="2">
        <f t="shared" si="4"/>
        <v>127877.67</v>
      </c>
      <c r="I59" s="1">
        <v>12.38</v>
      </c>
      <c r="J59" s="2">
        <f t="shared" si="5"/>
        <v>22154.010000000002</v>
      </c>
      <c r="K59" s="2">
        <f t="shared" si="6"/>
        <v>132924.06</v>
      </c>
      <c r="L59" s="16">
        <f t="shared" si="7"/>
        <v>260801.72999999998</v>
      </c>
      <c r="M59" s="2"/>
      <c r="N59" s="33">
        <f t="shared" si="1"/>
        <v>260801.72999999998</v>
      </c>
      <c r="O59" s="1">
        <v>0</v>
      </c>
      <c r="P59" s="1">
        <v>21739.2</v>
      </c>
      <c r="Q59" s="9">
        <v>0</v>
      </c>
      <c r="R59" s="6">
        <v>260870.45</v>
      </c>
      <c r="S59" s="1">
        <v>0</v>
      </c>
      <c r="T59" s="1">
        <v>8101.98</v>
      </c>
      <c r="U59" s="1">
        <v>0</v>
      </c>
      <c r="V59" s="1">
        <v>13272.25</v>
      </c>
      <c r="W59" s="1">
        <v>0</v>
      </c>
      <c r="X59" s="1">
        <v>8437.05</v>
      </c>
      <c r="Y59" s="1">
        <v>0</v>
      </c>
      <c r="Z59" s="1">
        <v>20424.94</v>
      </c>
      <c r="AA59" s="1">
        <v>0</v>
      </c>
      <c r="AB59" s="1">
        <v>13616.97</v>
      </c>
      <c r="AC59" s="1">
        <v>0</v>
      </c>
      <c r="AD59" s="1">
        <v>16693.9</v>
      </c>
      <c r="AE59" s="1">
        <v>0</v>
      </c>
      <c r="AF59" s="2">
        <v>20999.18</v>
      </c>
      <c r="AG59" s="1">
        <v>0</v>
      </c>
      <c r="AH59" s="2">
        <v>9339.89</v>
      </c>
      <c r="AI59" s="1">
        <v>0</v>
      </c>
      <c r="AJ59" s="1">
        <v>24762.35</v>
      </c>
      <c r="AK59" s="1">
        <v>0</v>
      </c>
      <c r="AL59" s="1">
        <v>7994.47</v>
      </c>
      <c r="AM59" s="1">
        <v>0</v>
      </c>
      <c r="AN59" s="1">
        <v>8429.6</v>
      </c>
      <c r="AO59" s="1">
        <v>0</v>
      </c>
      <c r="AP59" s="1">
        <v>37166.63</v>
      </c>
      <c r="AQ59" s="9">
        <f t="shared" si="8"/>
        <v>0</v>
      </c>
      <c r="AR59" s="9">
        <f t="shared" si="9"/>
        <v>189239.21</v>
      </c>
      <c r="AS59" s="67">
        <f t="shared" si="10"/>
        <v>189239.21</v>
      </c>
      <c r="AT59" s="68"/>
      <c r="AU59" s="68"/>
      <c r="AV59" s="78">
        <f t="shared" si="2"/>
        <v>71562.51999999999</v>
      </c>
      <c r="AW59" s="37">
        <v>121109.03</v>
      </c>
    </row>
    <row r="60" spans="1:49" ht="15.75" customHeight="1">
      <c r="A60" s="1">
        <v>50</v>
      </c>
      <c r="B60" s="1" t="s">
        <v>42</v>
      </c>
      <c r="C60" s="1">
        <v>1847</v>
      </c>
      <c r="D60" s="1">
        <v>159.2</v>
      </c>
      <c r="E60" s="1">
        <f t="shared" si="0"/>
        <v>2006.2</v>
      </c>
      <c r="F60" s="14">
        <v>11.45</v>
      </c>
      <c r="G60" s="2">
        <f t="shared" si="3"/>
        <v>22970.989999999998</v>
      </c>
      <c r="H60" s="2">
        <f t="shared" si="4"/>
        <v>137825.94</v>
      </c>
      <c r="I60" s="1">
        <v>11.92</v>
      </c>
      <c r="J60" s="2">
        <f t="shared" si="5"/>
        <v>23913.904</v>
      </c>
      <c r="K60" s="2">
        <f t="shared" si="6"/>
        <v>143483.424</v>
      </c>
      <c r="L60" s="16">
        <f t="shared" si="7"/>
        <v>281309.364</v>
      </c>
      <c r="M60" s="2"/>
      <c r="N60" s="33">
        <f t="shared" si="1"/>
        <v>281309.364</v>
      </c>
      <c r="O60" s="1">
        <v>0</v>
      </c>
      <c r="P60" s="1">
        <v>23430.41</v>
      </c>
      <c r="Q60" s="9">
        <v>0</v>
      </c>
      <c r="R60" s="6">
        <v>281164.92</v>
      </c>
      <c r="S60" s="1">
        <v>0</v>
      </c>
      <c r="T60" s="1">
        <v>9618.24</v>
      </c>
      <c r="U60" s="1">
        <v>0</v>
      </c>
      <c r="V60" s="1">
        <v>7540.4</v>
      </c>
      <c r="W60" s="1">
        <v>0</v>
      </c>
      <c r="X60" s="1">
        <v>8825.94</v>
      </c>
      <c r="Y60" s="1">
        <v>0</v>
      </c>
      <c r="Z60" s="1">
        <v>11227.76</v>
      </c>
      <c r="AA60" s="1">
        <v>0</v>
      </c>
      <c r="AB60" s="1">
        <v>11089.1</v>
      </c>
      <c r="AC60" s="1">
        <v>0</v>
      </c>
      <c r="AD60" s="1">
        <v>25325</v>
      </c>
      <c r="AE60" s="1">
        <v>0</v>
      </c>
      <c r="AF60" s="2">
        <v>12390.85</v>
      </c>
      <c r="AG60" s="1">
        <v>0</v>
      </c>
      <c r="AH60" s="2">
        <v>10449.39</v>
      </c>
      <c r="AI60" s="1">
        <v>0</v>
      </c>
      <c r="AJ60" s="1">
        <v>11948.77</v>
      </c>
      <c r="AK60" s="1">
        <v>0</v>
      </c>
      <c r="AL60" s="1">
        <v>34771.58</v>
      </c>
      <c r="AM60" s="1">
        <v>0</v>
      </c>
      <c r="AN60" s="1">
        <v>7821.27</v>
      </c>
      <c r="AO60" s="1">
        <v>0</v>
      </c>
      <c r="AP60" s="1">
        <v>9973.41</v>
      </c>
      <c r="AQ60" s="9">
        <f t="shared" si="8"/>
        <v>0</v>
      </c>
      <c r="AR60" s="9">
        <f t="shared" si="9"/>
        <v>160981.71000000002</v>
      </c>
      <c r="AS60" s="67">
        <f t="shared" si="10"/>
        <v>160981.71000000002</v>
      </c>
      <c r="AT60" s="68"/>
      <c r="AU60" s="68"/>
      <c r="AV60" s="78">
        <f t="shared" si="2"/>
        <v>120327.65399999998</v>
      </c>
      <c r="AW60" s="37">
        <v>160631.8</v>
      </c>
    </row>
    <row r="61" spans="1:49" ht="15.75" customHeight="1">
      <c r="A61" s="1">
        <v>51</v>
      </c>
      <c r="B61" s="1" t="s">
        <v>43</v>
      </c>
      <c r="C61" s="1">
        <v>2512.1</v>
      </c>
      <c r="D61" s="1">
        <v>251.9</v>
      </c>
      <c r="E61" s="1">
        <f t="shared" si="0"/>
        <v>2764</v>
      </c>
      <c r="F61" s="14">
        <v>12.33</v>
      </c>
      <c r="G61" s="2">
        <f t="shared" si="3"/>
        <v>34080.12</v>
      </c>
      <c r="H61" s="2">
        <f t="shared" si="4"/>
        <v>204480.72000000003</v>
      </c>
      <c r="I61" s="1">
        <v>12.82</v>
      </c>
      <c r="J61" s="2">
        <f t="shared" si="5"/>
        <v>35434.48</v>
      </c>
      <c r="K61" s="2">
        <f t="shared" si="6"/>
        <v>212606.88</v>
      </c>
      <c r="L61" s="16">
        <f t="shared" si="7"/>
        <v>417087.60000000003</v>
      </c>
      <c r="M61" s="2"/>
      <c r="N61" s="33">
        <f t="shared" si="1"/>
        <v>417087.60000000003</v>
      </c>
      <c r="O61" s="1">
        <v>20101.47</v>
      </c>
      <c r="P61" s="1">
        <v>14660.26</v>
      </c>
      <c r="Q61" s="9">
        <v>241217.6</v>
      </c>
      <c r="R61" s="6">
        <v>175923.07</v>
      </c>
      <c r="S61" s="1">
        <v>4367.12</v>
      </c>
      <c r="T61" s="1">
        <v>6662.15</v>
      </c>
      <c r="U61" s="1">
        <v>4367.12</v>
      </c>
      <c r="V61" s="1">
        <v>6817.1</v>
      </c>
      <c r="W61" s="1">
        <v>14836.67</v>
      </c>
      <c r="X61" s="1">
        <v>6441.03</v>
      </c>
      <c r="Y61" s="1">
        <v>17252.33</v>
      </c>
      <c r="Z61" s="1">
        <v>18417.62</v>
      </c>
      <c r="AA61" s="1">
        <v>9287.04</v>
      </c>
      <c r="AB61" s="1">
        <v>6286.09</v>
      </c>
      <c r="AC61" s="1">
        <v>13353.55</v>
      </c>
      <c r="AD61" s="1">
        <v>15474.81</v>
      </c>
      <c r="AE61" s="1">
        <v>13213.98</v>
      </c>
      <c r="AF61" s="2">
        <v>8937.25</v>
      </c>
      <c r="AG61" s="1">
        <v>9674</v>
      </c>
      <c r="AH61" s="2">
        <v>7438.65</v>
      </c>
      <c r="AI61" s="1">
        <v>12440.68</v>
      </c>
      <c r="AJ61" s="1">
        <v>7844.62</v>
      </c>
      <c r="AK61" s="1">
        <v>33185.24</v>
      </c>
      <c r="AL61" s="1">
        <v>12424.57</v>
      </c>
      <c r="AM61" s="1">
        <v>14299.91</v>
      </c>
      <c r="AN61" s="1">
        <v>21182.03</v>
      </c>
      <c r="AO61" s="1">
        <v>11544.38</v>
      </c>
      <c r="AP61" s="1">
        <v>11125.38</v>
      </c>
      <c r="AQ61" s="9">
        <f t="shared" si="8"/>
        <v>157822.02</v>
      </c>
      <c r="AR61" s="9">
        <f t="shared" si="9"/>
        <v>129051.29999999999</v>
      </c>
      <c r="AS61" s="67">
        <f t="shared" si="10"/>
        <v>286873.31999999995</v>
      </c>
      <c r="AT61" s="68"/>
      <c r="AU61" s="68"/>
      <c r="AV61" s="78">
        <f t="shared" si="2"/>
        <v>130214.28000000009</v>
      </c>
      <c r="AW61" s="37">
        <v>185295.57</v>
      </c>
    </row>
    <row r="62" spans="1:49" ht="18">
      <c r="A62" s="1">
        <v>52</v>
      </c>
      <c r="B62" s="1" t="s">
        <v>44</v>
      </c>
      <c r="C62" s="1">
        <v>2008.6</v>
      </c>
      <c r="D62" s="1">
        <v>0</v>
      </c>
      <c r="E62" s="1">
        <f t="shared" si="0"/>
        <v>2008.6</v>
      </c>
      <c r="F62" s="14">
        <v>11.91</v>
      </c>
      <c r="G62" s="2">
        <f t="shared" si="3"/>
        <v>23922.426</v>
      </c>
      <c r="H62" s="2">
        <f t="shared" si="4"/>
        <v>143534.55599999998</v>
      </c>
      <c r="I62" s="1">
        <v>12.38</v>
      </c>
      <c r="J62" s="2">
        <f t="shared" si="5"/>
        <v>24866.468</v>
      </c>
      <c r="K62" s="2">
        <f t="shared" si="6"/>
        <v>149198.80800000002</v>
      </c>
      <c r="L62" s="16">
        <f t="shared" si="7"/>
        <v>292733.364</v>
      </c>
      <c r="M62" s="2">
        <v>-163495.42</v>
      </c>
      <c r="N62" s="33">
        <f t="shared" si="1"/>
        <v>129237.94399999999</v>
      </c>
      <c r="O62" s="1">
        <v>0</v>
      </c>
      <c r="P62" s="1">
        <v>10776.26</v>
      </c>
      <c r="Q62" s="9">
        <v>0</v>
      </c>
      <c r="R62" s="6">
        <v>129315.07</v>
      </c>
      <c r="S62" s="1">
        <v>0</v>
      </c>
      <c r="T62" s="1">
        <v>13768.71</v>
      </c>
      <c r="U62" s="1">
        <v>0</v>
      </c>
      <c r="V62" s="1">
        <v>4616.66</v>
      </c>
      <c r="W62" s="1">
        <v>0</v>
      </c>
      <c r="X62" s="1">
        <v>15109.71</v>
      </c>
      <c r="Y62" s="1">
        <v>0</v>
      </c>
      <c r="Z62" s="1">
        <v>17233.08</v>
      </c>
      <c r="AA62" s="1">
        <v>0</v>
      </c>
      <c r="AB62" s="1">
        <v>21975.95</v>
      </c>
      <c r="AC62" s="1">
        <v>0</v>
      </c>
      <c r="AD62" s="1">
        <v>6029.75</v>
      </c>
      <c r="AE62" s="1">
        <v>0</v>
      </c>
      <c r="AF62" s="2">
        <v>37434.44</v>
      </c>
      <c r="AG62" s="1">
        <v>0</v>
      </c>
      <c r="AH62" s="2">
        <v>15259.21</v>
      </c>
      <c r="AI62" s="1">
        <v>0</v>
      </c>
      <c r="AJ62" s="1">
        <v>11407.38</v>
      </c>
      <c r="AK62" s="1">
        <v>0</v>
      </c>
      <c r="AL62" s="1">
        <v>6995.25</v>
      </c>
      <c r="AM62" s="1">
        <v>0</v>
      </c>
      <c r="AN62" s="1">
        <v>17080.6</v>
      </c>
      <c r="AO62" s="1">
        <v>0</v>
      </c>
      <c r="AP62" s="1">
        <v>5789.29</v>
      </c>
      <c r="AQ62" s="9">
        <f t="shared" si="8"/>
        <v>0</v>
      </c>
      <c r="AR62" s="9">
        <f t="shared" si="9"/>
        <v>172700.03000000003</v>
      </c>
      <c r="AS62" s="67">
        <f t="shared" si="10"/>
        <v>172700.03000000003</v>
      </c>
      <c r="AT62" s="68"/>
      <c r="AU62" s="68">
        <v>880</v>
      </c>
      <c r="AV62" s="78">
        <f t="shared" si="2"/>
        <v>-44342.08600000004</v>
      </c>
      <c r="AW62" s="37">
        <v>94795.33</v>
      </c>
    </row>
    <row r="63" spans="1:49" ht="18">
      <c r="A63" s="1">
        <v>53</v>
      </c>
      <c r="B63" s="1" t="s">
        <v>45</v>
      </c>
      <c r="C63" s="1">
        <v>1272.3</v>
      </c>
      <c r="D63" s="1">
        <v>0</v>
      </c>
      <c r="E63" s="1">
        <f t="shared" si="0"/>
        <v>1272.3</v>
      </c>
      <c r="F63" s="14">
        <v>11.99</v>
      </c>
      <c r="G63" s="2">
        <f t="shared" si="3"/>
        <v>15254.877</v>
      </c>
      <c r="H63" s="2">
        <f t="shared" si="4"/>
        <v>91529.262</v>
      </c>
      <c r="I63" s="1">
        <v>12.46</v>
      </c>
      <c r="J63" s="2">
        <f t="shared" si="5"/>
        <v>15852.858</v>
      </c>
      <c r="K63" s="2">
        <f t="shared" si="6"/>
        <v>95117.148</v>
      </c>
      <c r="L63" s="16">
        <f t="shared" si="7"/>
        <v>186646.41</v>
      </c>
      <c r="M63" s="2">
        <v>-37075.54</v>
      </c>
      <c r="N63" s="33">
        <f t="shared" si="1"/>
        <v>149570.87</v>
      </c>
      <c r="O63" s="1">
        <v>7061.74</v>
      </c>
      <c r="P63" s="1">
        <v>5408.6</v>
      </c>
      <c r="Q63" s="9">
        <v>84740.92</v>
      </c>
      <c r="R63" s="6">
        <v>64903.24</v>
      </c>
      <c r="S63" s="1">
        <v>0</v>
      </c>
      <c r="T63" s="1">
        <v>2989.43</v>
      </c>
      <c r="U63" s="1">
        <v>0</v>
      </c>
      <c r="V63" s="1">
        <v>3553.69</v>
      </c>
      <c r="W63" s="1">
        <v>205.6</v>
      </c>
      <c r="X63" s="1">
        <v>2989.43</v>
      </c>
      <c r="Y63" s="1">
        <v>424.75</v>
      </c>
      <c r="Z63" s="1">
        <v>3525.09</v>
      </c>
      <c r="AA63" s="1">
        <v>29620.13</v>
      </c>
      <c r="AB63" s="1">
        <v>12873.47</v>
      </c>
      <c r="AC63" s="1">
        <v>4849.31</v>
      </c>
      <c r="AD63" s="1">
        <v>2989.43</v>
      </c>
      <c r="AE63" s="1">
        <v>32438.6</v>
      </c>
      <c r="AF63" s="2">
        <v>3985.94</v>
      </c>
      <c r="AG63" s="1">
        <v>5708.9</v>
      </c>
      <c r="AH63" s="2">
        <v>3635.43</v>
      </c>
      <c r="AI63" s="1">
        <v>3587.89</v>
      </c>
      <c r="AJ63" s="1">
        <v>3770.53</v>
      </c>
      <c r="AK63" s="1">
        <v>3862.29</v>
      </c>
      <c r="AL63" s="1">
        <v>3661.02</v>
      </c>
      <c r="AM63" s="1">
        <v>4941.89</v>
      </c>
      <c r="AN63" s="1">
        <v>5759.3</v>
      </c>
      <c r="AO63" s="1">
        <v>1945.65</v>
      </c>
      <c r="AP63" s="1">
        <v>3181.41</v>
      </c>
      <c r="AQ63" s="9">
        <f t="shared" si="8"/>
        <v>87585.00999999998</v>
      </c>
      <c r="AR63" s="9">
        <f t="shared" si="9"/>
        <v>52914.17</v>
      </c>
      <c r="AS63" s="67">
        <f t="shared" si="10"/>
        <v>140499.18</v>
      </c>
      <c r="AT63" s="68"/>
      <c r="AU63" s="68">
        <v>880</v>
      </c>
      <c r="AV63" s="78">
        <f t="shared" si="2"/>
        <v>8191.690000000002</v>
      </c>
      <c r="AW63" s="37">
        <v>97051.23</v>
      </c>
    </row>
    <row r="64" spans="1:49" ht="18">
      <c r="A64" s="1">
        <v>54</v>
      </c>
      <c r="B64" s="1" t="s">
        <v>46</v>
      </c>
      <c r="C64" s="1">
        <v>1948.4</v>
      </c>
      <c r="D64" s="1">
        <v>221.8</v>
      </c>
      <c r="E64" s="1">
        <f t="shared" si="0"/>
        <v>2170.2000000000003</v>
      </c>
      <c r="F64" s="14">
        <v>11.99</v>
      </c>
      <c r="G64" s="2">
        <f t="shared" si="3"/>
        <v>26020.698000000004</v>
      </c>
      <c r="H64" s="2">
        <f t="shared" si="4"/>
        <v>156124.18800000002</v>
      </c>
      <c r="I64" s="1">
        <v>12.46</v>
      </c>
      <c r="J64" s="2">
        <f t="shared" si="5"/>
        <v>27040.692000000006</v>
      </c>
      <c r="K64" s="2">
        <f t="shared" si="6"/>
        <v>162244.15200000003</v>
      </c>
      <c r="L64" s="16">
        <f t="shared" si="7"/>
        <v>318368.3400000001</v>
      </c>
      <c r="M64" s="2">
        <v>-195741.19</v>
      </c>
      <c r="N64" s="33">
        <f t="shared" si="1"/>
        <v>122627.15000000008</v>
      </c>
      <c r="O64" s="1">
        <v>0</v>
      </c>
      <c r="P64" s="1">
        <v>10469.23</v>
      </c>
      <c r="Q64" s="9">
        <v>0</v>
      </c>
      <c r="R64" s="6">
        <v>125630.71</v>
      </c>
      <c r="S64" s="1">
        <v>0</v>
      </c>
      <c r="T64" s="1">
        <v>12069.75</v>
      </c>
      <c r="U64" s="1">
        <v>0</v>
      </c>
      <c r="V64" s="1">
        <v>15754.32</v>
      </c>
      <c r="W64" s="1">
        <v>0</v>
      </c>
      <c r="X64" s="1">
        <v>10816.45</v>
      </c>
      <c r="Y64" s="1">
        <v>0</v>
      </c>
      <c r="Z64" s="1">
        <v>13091.5</v>
      </c>
      <c r="AA64" s="1">
        <v>0</v>
      </c>
      <c r="AB64" s="1">
        <v>11584.44</v>
      </c>
      <c r="AC64" s="1">
        <v>0</v>
      </c>
      <c r="AD64" s="1">
        <v>28867.22</v>
      </c>
      <c r="AE64" s="1">
        <v>0</v>
      </c>
      <c r="AF64" s="2">
        <v>18497.67</v>
      </c>
      <c r="AG64" s="1">
        <v>0</v>
      </c>
      <c r="AH64" s="2">
        <v>21460.26</v>
      </c>
      <c r="AI64" s="1">
        <v>0</v>
      </c>
      <c r="AJ64" s="1">
        <v>14892.32</v>
      </c>
      <c r="AK64" s="1">
        <v>0</v>
      </c>
      <c r="AL64" s="1">
        <v>18817.88</v>
      </c>
      <c r="AM64" s="1">
        <v>0</v>
      </c>
      <c r="AN64" s="1">
        <v>11013.34</v>
      </c>
      <c r="AO64" s="1">
        <v>0</v>
      </c>
      <c r="AP64" s="1">
        <v>10035.5</v>
      </c>
      <c r="AQ64" s="9">
        <f t="shared" si="8"/>
        <v>0</v>
      </c>
      <c r="AR64" s="9">
        <f t="shared" si="9"/>
        <v>186900.65000000002</v>
      </c>
      <c r="AS64" s="67">
        <f t="shared" si="10"/>
        <v>186900.65000000002</v>
      </c>
      <c r="AT64" s="68"/>
      <c r="AU64" s="68">
        <v>880</v>
      </c>
      <c r="AV64" s="78">
        <f t="shared" si="2"/>
        <v>-65153.49999999994</v>
      </c>
      <c r="AW64" s="37">
        <v>166773.27</v>
      </c>
    </row>
    <row r="65" spans="1:49" ht="15.75" customHeight="1">
      <c r="A65" s="1">
        <v>55</v>
      </c>
      <c r="B65" s="1" t="s">
        <v>47</v>
      </c>
      <c r="C65" s="1">
        <v>1073.1</v>
      </c>
      <c r="D65" s="1">
        <v>217.6</v>
      </c>
      <c r="E65" s="1">
        <f t="shared" si="0"/>
        <v>1290.6999999999998</v>
      </c>
      <c r="F65" s="14">
        <v>11.84</v>
      </c>
      <c r="G65" s="2">
        <f t="shared" si="3"/>
        <v>15281.887999999997</v>
      </c>
      <c r="H65" s="2">
        <f t="shared" si="4"/>
        <v>91691.32799999998</v>
      </c>
      <c r="I65" s="1">
        <v>12.49</v>
      </c>
      <c r="J65" s="2">
        <f t="shared" si="5"/>
        <v>16120.842999999997</v>
      </c>
      <c r="K65" s="2">
        <f t="shared" si="6"/>
        <v>96725.05799999999</v>
      </c>
      <c r="L65" s="16">
        <f t="shared" si="7"/>
        <v>188416.38599999997</v>
      </c>
      <c r="M65" s="2"/>
      <c r="N65" s="33">
        <f t="shared" si="1"/>
        <v>188416.38599999997</v>
      </c>
      <c r="O65" s="1">
        <v>8741.65</v>
      </c>
      <c r="P65" s="1">
        <v>6845.87</v>
      </c>
      <c r="Q65" s="9">
        <v>104899.84</v>
      </c>
      <c r="R65" s="6">
        <v>82150.47</v>
      </c>
      <c r="S65" s="1">
        <v>2039.31</v>
      </c>
      <c r="T65" s="1">
        <v>3288.3</v>
      </c>
      <c r="U65" s="1">
        <v>2039.31</v>
      </c>
      <c r="V65" s="1">
        <v>3365.78</v>
      </c>
      <c r="W65" s="1">
        <v>5202.36</v>
      </c>
      <c r="X65" s="1">
        <v>3030.1</v>
      </c>
      <c r="Y65" s="1">
        <v>4963.77</v>
      </c>
      <c r="Z65" s="1">
        <v>7620.18</v>
      </c>
      <c r="AA65" s="1">
        <v>4336.75</v>
      </c>
      <c r="AB65" s="1">
        <v>3030.1</v>
      </c>
      <c r="AC65" s="1">
        <v>4336.75</v>
      </c>
      <c r="AD65" s="1">
        <v>5595.38</v>
      </c>
      <c r="AE65" s="1">
        <v>5134.38</v>
      </c>
      <c r="AF65" s="2">
        <v>4019.86</v>
      </c>
      <c r="AG65" s="1">
        <v>5343.7</v>
      </c>
      <c r="AH65" s="2">
        <v>4616.26</v>
      </c>
      <c r="AI65" s="1">
        <v>5223.32</v>
      </c>
      <c r="AJ65" s="1">
        <v>3146.26</v>
      </c>
      <c r="AK65" s="1">
        <v>4070.78</v>
      </c>
      <c r="AL65" s="1">
        <v>4602.35</v>
      </c>
      <c r="AM65" s="1">
        <v>2129.66</v>
      </c>
      <c r="AN65" s="1">
        <v>3557.02</v>
      </c>
      <c r="AO65" s="1">
        <v>3137.3</v>
      </c>
      <c r="AP65" s="1">
        <v>3967.79</v>
      </c>
      <c r="AQ65" s="9">
        <f t="shared" si="8"/>
        <v>47957.39</v>
      </c>
      <c r="AR65" s="9">
        <f t="shared" si="9"/>
        <v>49839.38</v>
      </c>
      <c r="AS65" s="67">
        <f t="shared" si="10"/>
        <v>97796.76999999999</v>
      </c>
      <c r="AT65" s="68"/>
      <c r="AU65" s="68"/>
      <c r="AV65" s="78">
        <f t="shared" si="2"/>
        <v>90619.61599999998</v>
      </c>
      <c r="AW65" s="37">
        <v>142349.76</v>
      </c>
    </row>
    <row r="66" spans="1:49" ht="15.75" customHeight="1">
      <c r="A66" s="1">
        <v>56</v>
      </c>
      <c r="B66" s="1" t="s">
        <v>48</v>
      </c>
      <c r="C66" s="1">
        <v>2566.6</v>
      </c>
      <c r="D66" s="1">
        <v>0</v>
      </c>
      <c r="E66" s="1">
        <f t="shared" si="0"/>
        <v>2566.6</v>
      </c>
      <c r="F66" s="14">
        <v>12.33</v>
      </c>
      <c r="G66" s="2">
        <f t="shared" si="3"/>
        <v>31646.178</v>
      </c>
      <c r="H66" s="2">
        <f t="shared" si="4"/>
        <v>189877.068</v>
      </c>
      <c r="I66" s="1">
        <v>12.82</v>
      </c>
      <c r="J66" s="2">
        <f t="shared" si="5"/>
        <v>32903.812</v>
      </c>
      <c r="K66" s="2">
        <f t="shared" si="6"/>
        <v>197422.87199999997</v>
      </c>
      <c r="L66" s="16">
        <f t="shared" si="7"/>
        <v>387299.93999999994</v>
      </c>
      <c r="M66" s="2"/>
      <c r="N66" s="33">
        <f t="shared" si="1"/>
        <v>387299.93999999994</v>
      </c>
      <c r="O66" s="1">
        <v>18665.86</v>
      </c>
      <c r="P66" s="1">
        <v>13613.25</v>
      </c>
      <c r="Q66" s="9">
        <v>223990.26</v>
      </c>
      <c r="R66" s="6">
        <v>163358.96</v>
      </c>
      <c r="S66" s="1">
        <v>6703.09</v>
      </c>
      <c r="T66" s="1">
        <v>5849.84</v>
      </c>
      <c r="U66" s="1">
        <v>4055.23</v>
      </c>
      <c r="V66" s="1">
        <v>5849.84</v>
      </c>
      <c r="W66" s="1">
        <v>7218.28</v>
      </c>
      <c r="X66" s="1">
        <v>5849.84</v>
      </c>
      <c r="Y66" s="1">
        <v>12607.06</v>
      </c>
      <c r="Z66" s="1">
        <v>6385.5</v>
      </c>
      <c r="AA66" s="1">
        <v>8623.78</v>
      </c>
      <c r="AB66" s="1">
        <v>5849.84</v>
      </c>
      <c r="AC66" s="1">
        <v>10640.06</v>
      </c>
      <c r="AD66" s="1">
        <v>14146.6</v>
      </c>
      <c r="AE66" s="1">
        <v>9295.44</v>
      </c>
      <c r="AF66" s="2">
        <v>6080.83</v>
      </c>
      <c r="AG66" s="1">
        <v>9739.1</v>
      </c>
      <c r="AH66" s="2">
        <v>43229.19</v>
      </c>
      <c r="AI66" s="1">
        <v>10420.35</v>
      </c>
      <c r="AJ66" s="1">
        <v>6747.42</v>
      </c>
      <c r="AK66" s="1">
        <v>14796.83</v>
      </c>
      <c r="AL66" s="1">
        <v>73824.65</v>
      </c>
      <c r="AM66" s="1">
        <v>4234.89</v>
      </c>
      <c r="AN66" s="1">
        <v>43911.14</v>
      </c>
      <c r="AO66" s="1">
        <v>132489.65</v>
      </c>
      <c r="AP66" s="1">
        <v>6747.42</v>
      </c>
      <c r="AQ66" s="9">
        <f t="shared" si="8"/>
        <v>230823.76</v>
      </c>
      <c r="AR66" s="9">
        <f t="shared" si="9"/>
        <v>224472.11000000002</v>
      </c>
      <c r="AS66" s="67">
        <f t="shared" si="10"/>
        <v>455295.87</v>
      </c>
      <c r="AT66" s="68"/>
      <c r="AU66" s="68"/>
      <c r="AV66" s="78">
        <f t="shared" si="2"/>
        <v>-67995.93000000005</v>
      </c>
      <c r="AW66" s="37">
        <v>211812.36</v>
      </c>
    </row>
    <row r="67" spans="1:49" ht="15.75" customHeight="1">
      <c r="A67" s="1">
        <v>57</v>
      </c>
      <c r="B67" s="1" t="s">
        <v>49</v>
      </c>
      <c r="C67" s="1">
        <v>4518.8</v>
      </c>
      <c r="D67" s="1">
        <v>294.2</v>
      </c>
      <c r="E67" s="1">
        <f t="shared" si="0"/>
        <v>4813</v>
      </c>
      <c r="F67" s="14">
        <v>12.33</v>
      </c>
      <c r="G67" s="2">
        <f t="shared" si="3"/>
        <v>59344.29</v>
      </c>
      <c r="H67" s="2">
        <f t="shared" si="4"/>
        <v>356065.74</v>
      </c>
      <c r="I67" s="1">
        <v>12.82</v>
      </c>
      <c r="J67" s="2">
        <f t="shared" si="5"/>
        <v>61702.66</v>
      </c>
      <c r="K67" s="2">
        <f t="shared" si="6"/>
        <v>370215.96</v>
      </c>
      <c r="L67" s="16">
        <f t="shared" si="7"/>
        <v>726281.7</v>
      </c>
      <c r="M67" s="2"/>
      <c r="N67" s="33">
        <f t="shared" si="1"/>
        <v>726281.7</v>
      </c>
      <c r="O67" s="1">
        <v>35003.02</v>
      </c>
      <c r="P67" s="1">
        <v>25528.15</v>
      </c>
      <c r="Q67" s="9">
        <v>420036.29</v>
      </c>
      <c r="R67" s="6">
        <v>306337.82</v>
      </c>
      <c r="S67" s="1">
        <v>7604.54</v>
      </c>
      <c r="T67" s="1">
        <v>22806.51</v>
      </c>
      <c r="U67" s="1">
        <v>10659.9</v>
      </c>
      <c r="V67" s="1">
        <v>16433.07</v>
      </c>
      <c r="W67" s="1">
        <v>10767.59</v>
      </c>
      <c r="X67" s="1">
        <v>17224.66</v>
      </c>
      <c r="Y67" s="1">
        <v>13655.48</v>
      </c>
      <c r="Z67" s="1">
        <v>15627.85</v>
      </c>
      <c r="AA67" s="1">
        <v>23246.72</v>
      </c>
      <c r="AB67" s="1">
        <v>10992.03</v>
      </c>
      <c r="AC67" s="1">
        <v>16605.42</v>
      </c>
      <c r="AD67" s="1">
        <v>11587.37</v>
      </c>
      <c r="AE67" s="1">
        <v>17326.8</v>
      </c>
      <c r="AF67" s="2">
        <v>20613.92</v>
      </c>
      <c r="AG67" s="1">
        <v>20261.5</v>
      </c>
      <c r="AH67" s="2">
        <v>11640.88</v>
      </c>
      <c r="AI67" s="1">
        <v>16845.5</v>
      </c>
      <c r="AJ67" s="1">
        <v>14182.77</v>
      </c>
      <c r="AK67" s="1">
        <v>9882.57</v>
      </c>
      <c r="AL67" s="1">
        <v>12648.87</v>
      </c>
      <c r="AM67" s="1">
        <v>8188.79</v>
      </c>
      <c r="AN67" s="1">
        <v>20657.57</v>
      </c>
      <c r="AO67" s="1">
        <v>11634.61</v>
      </c>
      <c r="AP67" s="1">
        <v>40555.41</v>
      </c>
      <c r="AQ67" s="9">
        <f t="shared" si="8"/>
        <v>166679.42000000004</v>
      </c>
      <c r="AR67" s="9">
        <f t="shared" si="9"/>
        <v>214970.91</v>
      </c>
      <c r="AS67" s="67">
        <f t="shared" si="10"/>
        <v>381650.3300000001</v>
      </c>
      <c r="AT67" s="68"/>
      <c r="AU67" s="68">
        <v>880</v>
      </c>
      <c r="AV67" s="78">
        <f t="shared" si="2"/>
        <v>343751.3699999999</v>
      </c>
      <c r="AW67" s="37">
        <v>435462.59</v>
      </c>
    </row>
    <row r="68" spans="1:49" ht="15.75" customHeight="1">
      <c r="A68" s="1">
        <v>58</v>
      </c>
      <c r="B68" s="1" t="s">
        <v>50</v>
      </c>
      <c r="C68" s="1">
        <v>802.6</v>
      </c>
      <c r="D68" s="1">
        <v>0</v>
      </c>
      <c r="E68" s="1">
        <f t="shared" si="0"/>
        <v>802.6</v>
      </c>
      <c r="F68" s="14">
        <v>9</v>
      </c>
      <c r="G68" s="2">
        <f t="shared" si="3"/>
        <v>7223.400000000001</v>
      </c>
      <c r="H68" s="2">
        <f aca="true" t="shared" si="11" ref="H68:H115">G68*6</f>
        <v>43340.4</v>
      </c>
      <c r="I68" s="1">
        <v>9.39</v>
      </c>
      <c r="J68" s="2">
        <f t="shared" si="5"/>
        <v>7536.414000000001</v>
      </c>
      <c r="K68" s="2">
        <f t="shared" si="6"/>
        <v>45218.484000000004</v>
      </c>
      <c r="L68" s="16">
        <f t="shared" si="7"/>
        <v>88558.884</v>
      </c>
      <c r="M68" s="2"/>
      <c r="N68" s="33">
        <f t="shared" si="1"/>
        <v>88558.884</v>
      </c>
      <c r="O68" s="1">
        <v>3733.05</v>
      </c>
      <c r="P68" s="1">
        <v>3634.81</v>
      </c>
      <c r="Q68" s="9">
        <v>44796.64</v>
      </c>
      <c r="R68" s="6">
        <v>43617.78</v>
      </c>
      <c r="S68" s="1">
        <v>0</v>
      </c>
      <c r="T68" s="1">
        <v>1951.4</v>
      </c>
      <c r="U68" s="1">
        <v>0</v>
      </c>
      <c r="V68" s="1">
        <v>1951.4</v>
      </c>
      <c r="W68" s="1">
        <v>0</v>
      </c>
      <c r="X68" s="1">
        <v>1951.4</v>
      </c>
      <c r="Y68" s="1">
        <v>424.75</v>
      </c>
      <c r="Z68" s="1">
        <v>2487.06</v>
      </c>
      <c r="AA68" s="1">
        <v>0</v>
      </c>
      <c r="AB68" s="1">
        <v>1951.4</v>
      </c>
      <c r="AC68" s="1">
        <v>0</v>
      </c>
      <c r="AD68" s="1">
        <v>2266.76</v>
      </c>
      <c r="AE68" s="1">
        <v>0</v>
      </c>
      <c r="AF68" s="2">
        <v>2023.63</v>
      </c>
      <c r="AG68" s="1">
        <v>0</v>
      </c>
      <c r="AH68" s="2">
        <v>2023.63</v>
      </c>
      <c r="AI68" s="1">
        <v>274.5</v>
      </c>
      <c r="AJ68" s="1">
        <v>2023.63</v>
      </c>
      <c r="AK68" s="1">
        <v>1941.12</v>
      </c>
      <c r="AL68" s="1">
        <v>2580.71</v>
      </c>
      <c r="AM68" s="1">
        <v>2388.72</v>
      </c>
      <c r="AN68" s="1">
        <v>2528.1</v>
      </c>
      <c r="AO68" s="1">
        <v>1000</v>
      </c>
      <c r="AP68" s="1">
        <v>2023.63</v>
      </c>
      <c r="AQ68" s="9">
        <f t="shared" si="8"/>
        <v>6029.09</v>
      </c>
      <c r="AR68" s="9">
        <f t="shared" si="9"/>
        <v>25762.75</v>
      </c>
      <c r="AS68" s="67">
        <f t="shared" si="10"/>
        <v>31791.84</v>
      </c>
      <c r="AT68" s="68"/>
      <c r="AU68" s="68"/>
      <c r="AV68" s="78">
        <f t="shared" si="2"/>
        <v>56767.04400000001</v>
      </c>
      <c r="AW68" s="37">
        <v>36379.69</v>
      </c>
    </row>
    <row r="69" spans="1:49" ht="15.75" customHeight="1">
      <c r="A69" s="1">
        <v>59</v>
      </c>
      <c r="B69" s="1" t="s">
        <v>51</v>
      </c>
      <c r="C69" s="1">
        <v>292.3</v>
      </c>
      <c r="D69" s="1">
        <v>0</v>
      </c>
      <c r="E69" s="1">
        <f t="shared" si="0"/>
        <v>292.3</v>
      </c>
      <c r="F69" s="14">
        <v>5.45</v>
      </c>
      <c r="G69" s="2">
        <f t="shared" si="3"/>
        <v>1593.035</v>
      </c>
      <c r="H69" s="2">
        <f t="shared" si="11"/>
        <v>9558.210000000001</v>
      </c>
      <c r="I69" s="1">
        <v>5.66</v>
      </c>
      <c r="J69" s="2">
        <f t="shared" si="5"/>
        <v>1654.4180000000001</v>
      </c>
      <c r="K69" s="2">
        <f t="shared" si="6"/>
        <v>9926.508000000002</v>
      </c>
      <c r="L69" s="16">
        <f t="shared" si="7"/>
        <v>19484.718</v>
      </c>
      <c r="M69" s="2"/>
      <c r="N69" s="33">
        <f t="shared" si="1"/>
        <v>19484.718</v>
      </c>
      <c r="O69" s="1">
        <v>766.24</v>
      </c>
      <c r="P69" s="1">
        <v>858.66</v>
      </c>
      <c r="Q69" s="9">
        <v>9194.82</v>
      </c>
      <c r="R69" s="6">
        <v>10303.93</v>
      </c>
      <c r="S69" s="1">
        <v>2500</v>
      </c>
      <c r="T69" s="1">
        <v>645.98</v>
      </c>
      <c r="U69" s="1">
        <v>0</v>
      </c>
      <c r="V69" s="1">
        <v>645.98</v>
      </c>
      <c r="W69" s="1">
        <v>0</v>
      </c>
      <c r="X69" s="1">
        <v>645.98</v>
      </c>
      <c r="Y69" s="1">
        <v>424.75</v>
      </c>
      <c r="Z69" s="1">
        <v>1181.64</v>
      </c>
      <c r="AA69" s="1">
        <v>0</v>
      </c>
      <c r="AB69" s="1">
        <v>645.98</v>
      </c>
      <c r="AC69" s="1">
        <v>0</v>
      </c>
      <c r="AD69" s="1">
        <v>645.98</v>
      </c>
      <c r="AE69" s="1">
        <v>0</v>
      </c>
      <c r="AF69" s="2">
        <v>645.98</v>
      </c>
      <c r="AG69" s="1">
        <v>0</v>
      </c>
      <c r="AH69" s="2">
        <v>645.98</v>
      </c>
      <c r="AI69" s="1">
        <v>0</v>
      </c>
      <c r="AJ69" s="1">
        <v>645.98</v>
      </c>
      <c r="AK69" s="1">
        <v>1941.12</v>
      </c>
      <c r="AL69" s="1">
        <v>645.98</v>
      </c>
      <c r="AM69" s="1">
        <v>3020.72</v>
      </c>
      <c r="AN69" s="1">
        <v>645.98</v>
      </c>
      <c r="AO69" s="1">
        <v>0</v>
      </c>
      <c r="AP69" s="1">
        <v>645.98</v>
      </c>
      <c r="AQ69" s="9">
        <f t="shared" si="8"/>
        <v>7886.59</v>
      </c>
      <c r="AR69" s="9">
        <f t="shared" si="9"/>
        <v>8287.419999999998</v>
      </c>
      <c r="AS69" s="67">
        <f t="shared" si="10"/>
        <v>16174.009999999998</v>
      </c>
      <c r="AT69" s="68"/>
      <c r="AU69" s="68"/>
      <c r="AV69" s="78">
        <f t="shared" si="2"/>
        <v>3310.7080000000024</v>
      </c>
      <c r="AW69" s="37">
        <v>123908.05</v>
      </c>
    </row>
    <row r="70" spans="1:49" ht="15.75" customHeight="1">
      <c r="A70" s="1">
        <v>60</v>
      </c>
      <c r="B70" s="1" t="s">
        <v>52</v>
      </c>
      <c r="C70" s="1">
        <v>461.4</v>
      </c>
      <c r="D70" s="1">
        <v>0</v>
      </c>
      <c r="E70" s="1">
        <f t="shared" si="0"/>
        <v>461.4</v>
      </c>
      <c r="F70" s="14">
        <v>7.24</v>
      </c>
      <c r="G70" s="2">
        <f t="shared" si="3"/>
        <v>3340.536</v>
      </c>
      <c r="H70" s="2">
        <f t="shared" si="11"/>
        <v>20043.216</v>
      </c>
      <c r="I70" s="1">
        <v>7.53</v>
      </c>
      <c r="J70" s="2">
        <f t="shared" si="5"/>
        <v>3474.342</v>
      </c>
      <c r="K70" s="2">
        <f t="shared" si="6"/>
        <v>20846.052</v>
      </c>
      <c r="L70" s="16">
        <f t="shared" si="7"/>
        <v>40889.268</v>
      </c>
      <c r="M70" s="2">
        <v>-7901.27</v>
      </c>
      <c r="N70" s="33">
        <f t="shared" si="1"/>
        <v>32987.99799999999</v>
      </c>
      <c r="O70" s="1">
        <v>0</v>
      </c>
      <c r="P70" s="1">
        <v>2748.91</v>
      </c>
      <c r="Q70" s="9">
        <v>0</v>
      </c>
      <c r="R70" s="6">
        <v>32986.89</v>
      </c>
      <c r="S70" s="1">
        <v>0</v>
      </c>
      <c r="T70" s="1">
        <v>1197.34</v>
      </c>
      <c r="U70" s="1">
        <v>0</v>
      </c>
      <c r="V70" s="1">
        <v>1197.34</v>
      </c>
      <c r="W70" s="1">
        <v>0</v>
      </c>
      <c r="X70" s="1">
        <v>1197.34</v>
      </c>
      <c r="Y70" s="1">
        <v>0</v>
      </c>
      <c r="Z70" s="1">
        <v>1622.09</v>
      </c>
      <c r="AA70" s="1">
        <v>0</v>
      </c>
      <c r="AB70" s="1">
        <v>1197.34</v>
      </c>
      <c r="AC70" s="1">
        <v>0</v>
      </c>
      <c r="AD70" s="1">
        <v>1197.34</v>
      </c>
      <c r="AE70" s="1">
        <v>0</v>
      </c>
      <c r="AF70" s="2">
        <v>1238.87</v>
      </c>
      <c r="AG70" s="1">
        <v>0</v>
      </c>
      <c r="AH70" s="2">
        <v>1703.67</v>
      </c>
      <c r="AI70" s="1">
        <v>0</v>
      </c>
      <c r="AJ70" s="1">
        <v>1238.87</v>
      </c>
      <c r="AK70" s="1">
        <v>0</v>
      </c>
      <c r="AL70" s="1">
        <v>6346.9</v>
      </c>
      <c r="AM70" s="1">
        <v>0</v>
      </c>
      <c r="AN70" s="1">
        <v>4259.59</v>
      </c>
      <c r="AO70" s="1">
        <v>0</v>
      </c>
      <c r="AP70" s="1">
        <v>1238.87</v>
      </c>
      <c r="AQ70" s="9">
        <f t="shared" si="8"/>
        <v>0</v>
      </c>
      <c r="AR70" s="9">
        <f t="shared" si="9"/>
        <v>23635.559999999998</v>
      </c>
      <c r="AS70" s="67">
        <f t="shared" si="10"/>
        <v>23635.559999999998</v>
      </c>
      <c r="AT70" s="68"/>
      <c r="AU70" s="68">
        <v>880</v>
      </c>
      <c r="AV70" s="78">
        <f t="shared" si="2"/>
        <v>8472.437999999995</v>
      </c>
      <c r="AW70" s="37">
        <v>30744.29</v>
      </c>
    </row>
    <row r="71" spans="1:49" ht="15.75" customHeight="1">
      <c r="A71" s="1">
        <v>61</v>
      </c>
      <c r="B71" s="1" t="s">
        <v>53</v>
      </c>
      <c r="C71" s="1">
        <v>2978.2</v>
      </c>
      <c r="D71" s="1">
        <v>0</v>
      </c>
      <c r="E71" s="1">
        <f t="shared" si="0"/>
        <v>2978.2</v>
      </c>
      <c r="F71" s="14">
        <v>12.66</v>
      </c>
      <c r="G71" s="2">
        <f t="shared" si="3"/>
        <v>37704.011999999995</v>
      </c>
      <c r="H71" s="2">
        <f t="shared" si="11"/>
        <v>226224.072</v>
      </c>
      <c r="I71" s="1">
        <v>13.23</v>
      </c>
      <c r="J71" s="2">
        <f t="shared" si="5"/>
        <v>39401.585999999996</v>
      </c>
      <c r="K71" s="2">
        <f t="shared" si="6"/>
        <v>236409.51599999997</v>
      </c>
      <c r="L71" s="16">
        <f t="shared" si="7"/>
        <v>462633.588</v>
      </c>
      <c r="M71" s="2">
        <v>-88.44</v>
      </c>
      <c r="N71" s="33">
        <f t="shared" si="1"/>
        <v>462545.148</v>
      </c>
      <c r="O71" s="1">
        <v>21351.8</v>
      </c>
      <c r="P71" s="1">
        <v>17098.93</v>
      </c>
      <c r="Q71" s="9">
        <v>256221.55</v>
      </c>
      <c r="R71" s="6">
        <v>205187.12</v>
      </c>
      <c r="S71" s="1">
        <v>7594.95</v>
      </c>
      <c r="T71" s="1">
        <v>7175.38</v>
      </c>
      <c r="U71" s="1">
        <v>7839.96</v>
      </c>
      <c r="V71" s="1">
        <v>7640.21</v>
      </c>
      <c r="W71" s="1">
        <v>6523.53</v>
      </c>
      <c r="X71" s="1">
        <v>30804.3</v>
      </c>
      <c r="Y71" s="1">
        <v>9517.44</v>
      </c>
      <c r="Z71" s="1">
        <v>14919.5</v>
      </c>
      <c r="AA71" s="1">
        <v>11261.64</v>
      </c>
      <c r="AB71" s="1">
        <v>9501.16</v>
      </c>
      <c r="AC71" s="1">
        <v>10006.75</v>
      </c>
      <c r="AD71" s="1">
        <v>23901.81</v>
      </c>
      <c r="AE71" s="1">
        <v>14839.1</v>
      </c>
      <c r="AF71" s="2">
        <v>7538.45</v>
      </c>
      <c r="AG71" s="1">
        <v>10423.7</v>
      </c>
      <c r="AH71" s="2">
        <v>16609.56</v>
      </c>
      <c r="AI71" s="1">
        <v>10423.7</v>
      </c>
      <c r="AJ71" s="1">
        <v>16699.4</v>
      </c>
      <c r="AK71" s="1">
        <v>5355.77</v>
      </c>
      <c r="AL71" s="1">
        <v>13094.88</v>
      </c>
      <c r="AM71" s="1">
        <v>16481.8</v>
      </c>
      <c r="AN71" s="1">
        <v>16104.24</v>
      </c>
      <c r="AO71" s="1">
        <v>6845.16</v>
      </c>
      <c r="AP71" s="1">
        <v>7871.75</v>
      </c>
      <c r="AQ71" s="9">
        <f t="shared" si="8"/>
        <v>117113.5</v>
      </c>
      <c r="AR71" s="9">
        <f t="shared" si="9"/>
        <v>171860.63999999998</v>
      </c>
      <c r="AS71" s="67">
        <f t="shared" si="10"/>
        <v>288974.14</v>
      </c>
      <c r="AT71" s="68"/>
      <c r="AU71" s="68">
        <v>880</v>
      </c>
      <c r="AV71" s="78">
        <f t="shared" si="2"/>
        <v>172691.00799999997</v>
      </c>
      <c r="AW71" s="37">
        <v>175819.07</v>
      </c>
    </row>
    <row r="72" spans="1:49" ht="15.75" customHeight="1">
      <c r="A72" s="1">
        <v>62</v>
      </c>
      <c r="B72" s="1" t="s">
        <v>54</v>
      </c>
      <c r="C72" s="1">
        <v>3397.3</v>
      </c>
      <c r="D72" s="1">
        <v>142.4</v>
      </c>
      <c r="E72" s="1">
        <f t="shared" si="0"/>
        <v>3539.7000000000003</v>
      </c>
      <c r="F72" s="14">
        <v>12.66</v>
      </c>
      <c r="G72" s="2">
        <f t="shared" si="3"/>
        <v>44812.602000000006</v>
      </c>
      <c r="H72" s="2">
        <f t="shared" si="11"/>
        <v>268875.612</v>
      </c>
      <c r="I72" s="1">
        <v>13.23</v>
      </c>
      <c r="J72" s="2">
        <f t="shared" si="5"/>
        <v>46830.23100000001</v>
      </c>
      <c r="K72" s="2">
        <f t="shared" si="6"/>
        <v>280981.38600000006</v>
      </c>
      <c r="L72" s="16">
        <f t="shared" si="7"/>
        <v>549856.9980000001</v>
      </c>
      <c r="M72" s="2"/>
      <c r="N72" s="33">
        <f t="shared" si="1"/>
        <v>549856.9980000001</v>
      </c>
      <c r="O72" s="1">
        <v>25381.77</v>
      </c>
      <c r="P72" s="1">
        <v>20327.08</v>
      </c>
      <c r="Q72" s="9">
        <v>304581.27</v>
      </c>
      <c r="R72" s="6">
        <v>243924.97</v>
      </c>
      <c r="S72" s="1">
        <v>14018.67</v>
      </c>
      <c r="T72" s="1">
        <v>8000.39</v>
      </c>
      <c r="U72" s="1">
        <v>8575.42</v>
      </c>
      <c r="V72" s="1">
        <v>13648.67</v>
      </c>
      <c r="W72" s="1">
        <v>7787.64</v>
      </c>
      <c r="X72" s="1">
        <v>13280.12</v>
      </c>
      <c r="Y72" s="1">
        <v>11406.77</v>
      </c>
      <c r="Z72" s="1">
        <v>9488.88</v>
      </c>
      <c r="AA72" s="1">
        <v>11893.39</v>
      </c>
      <c r="AB72" s="1">
        <v>10000.17</v>
      </c>
      <c r="AC72" s="1">
        <v>13159.67</v>
      </c>
      <c r="AD72" s="1">
        <v>8000.39</v>
      </c>
      <c r="AE72" s="1">
        <v>14810.75</v>
      </c>
      <c r="AF72" s="2">
        <v>8318.96</v>
      </c>
      <c r="AG72" s="1">
        <v>12388.95</v>
      </c>
      <c r="AH72" s="2">
        <v>17840.97</v>
      </c>
      <c r="AI72" s="1">
        <v>12388.95</v>
      </c>
      <c r="AJ72" s="1">
        <v>11845.44</v>
      </c>
      <c r="AK72" s="1">
        <v>7630.68</v>
      </c>
      <c r="AL72" s="1">
        <v>15317.64</v>
      </c>
      <c r="AM72" s="1">
        <v>7327.38</v>
      </c>
      <c r="AN72" s="1">
        <v>62726.34</v>
      </c>
      <c r="AO72" s="1">
        <v>5864.99</v>
      </c>
      <c r="AP72" s="1">
        <v>18000.84</v>
      </c>
      <c r="AQ72" s="9">
        <f t="shared" si="8"/>
        <v>127253.26</v>
      </c>
      <c r="AR72" s="9">
        <f t="shared" si="9"/>
        <v>196468.80999999997</v>
      </c>
      <c r="AS72" s="67">
        <f t="shared" si="10"/>
        <v>323722.06999999995</v>
      </c>
      <c r="AT72" s="68"/>
      <c r="AU72" s="68">
        <f>(187000-13444.09-147425.53)</f>
        <v>26130.380000000005</v>
      </c>
      <c r="AV72" s="78">
        <f t="shared" si="2"/>
        <v>200004.54800000018</v>
      </c>
      <c r="AW72" s="37">
        <v>173997.55</v>
      </c>
    </row>
    <row r="73" spans="1:49" ht="15.75" customHeight="1">
      <c r="A73" s="1">
        <v>63</v>
      </c>
      <c r="B73" s="1" t="s">
        <v>55</v>
      </c>
      <c r="C73" s="1">
        <v>516.5</v>
      </c>
      <c r="D73" s="1">
        <v>0</v>
      </c>
      <c r="E73" s="1">
        <f t="shared" si="0"/>
        <v>516.5</v>
      </c>
      <c r="F73" s="14">
        <v>10.5</v>
      </c>
      <c r="G73" s="2">
        <f t="shared" si="3"/>
        <v>5423.25</v>
      </c>
      <c r="H73" s="2">
        <f t="shared" si="11"/>
        <v>32539.5</v>
      </c>
      <c r="I73" s="1">
        <v>10.92</v>
      </c>
      <c r="J73" s="2">
        <f t="shared" si="5"/>
        <v>5640.18</v>
      </c>
      <c r="K73" s="2">
        <f t="shared" si="6"/>
        <v>33841.08</v>
      </c>
      <c r="L73" s="16">
        <f t="shared" si="7"/>
        <v>66380.58</v>
      </c>
      <c r="M73" s="2">
        <v>-5841.3</v>
      </c>
      <c r="N73" s="33">
        <f t="shared" si="1"/>
        <v>60539.28</v>
      </c>
      <c r="O73" s="1">
        <v>2888.12</v>
      </c>
      <c r="P73" s="1">
        <v>2156.82</v>
      </c>
      <c r="Q73" s="9">
        <v>34657.42</v>
      </c>
      <c r="R73" s="6">
        <v>25881.86</v>
      </c>
      <c r="S73" s="1">
        <v>0</v>
      </c>
      <c r="T73" s="1">
        <v>1141.47</v>
      </c>
      <c r="U73" s="1">
        <v>0</v>
      </c>
      <c r="V73" s="1">
        <v>1141.47</v>
      </c>
      <c r="W73" s="1">
        <v>500</v>
      </c>
      <c r="X73" s="1">
        <v>1141.47</v>
      </c>
      <c r="Y73" s="1">
        <v>1299.75</v>
      </c>
      <c r="Z73" s="1">
        <v>1141.47</v>
      </c>
      <c r="AA73" s="1">
        <v>0</v>
      </c>
      <c r="AB73" s="1">
        <v>1141.47</v>
      </c>
      <c r="AC73" s="1">
        <v>0</v>
      </c>
      <c r="AD73" s="1">
        <v>1141.47</v>
      </c>
      <c r="AE73" s="1">
        <v>0</v>
      </c>
      <c r="AF73" s="2">
        <v>1187.95</v>
      </c>
      <c r="AG73" s="1">
        <v>0</v>
      </c>
      <c r="AH73" s="2">
        <v>1187.95</v>
      </c>
      <c r="AI73" s="1">
        <v>0</v>
      </c>
      <c r="AJ73" s="1">
        <v>1187.95</v>
      </c>
      <c r="AK73" s="1">
        <v>441.74</v>
      </c>
      <c r="AL73" s="1">
        <v>1629.69</v>
      </c>
      <c r="AM73" s="1">
        <v>0</v>
      </c>
      <c r="AN73" s="1">
        <v>1187.95</v>
      </c>
      <c r="AO73" s="1">
        <v>0</v>
      </c>
      <c r="AP73" s="1">
        <v>1187.95</v>
      </c>
      <c r="AQ73" s="9">
        <f t="shared" si="8"/>
        <v>2241.49</v>
      </c>
      <c r="AR73" s="9">
        <f t="shared" si="9"/>
        <v>14418.260000000004</v>
      </c>
      <c r="AS73" s="67">
        <f t="shared" si="10"/>
        <v>16659.750000000004</v>
      </c>
      <c r="AT73" s="68"/>
      <c r="AU73" s="68"/>
      <c r="AV73" s="78">
        <f t="shared" si="2"/>
        <v>43879.53</v>
      </c>
      <c r="AW73" s="37">
        <v>153053.57</v>
      </c>
    </row>
    <row r="74" spans="1:49" ht="15.75" customHeight="1">
      <c r="A74" s="1">
        <v>64</v>
      </c>
      <c r="B74" s="1" t="s">
        <v>56</v>
      </c>
      <c r="C74" s="1">
        <v>504.5</v>
      </c>
      <c r="D74" s="1">
        <v>0</v>
      </c>
      <c r="E74" s="1">
        <f t="shared" si="0"/>
        <v>504.5</v>
      </c>
      <c r="F74" s="14">
        <v>7.21</v>
      </c>
      <c r="G74" s="2">
        <f t="shared" si="3"/>
        <v>3637.445</v>
      </c>
      <c r="H74" s="2">
        <f t="shared" si="11"/>
        <v>21824.670000000002</v>
      </c>
      <c r="I74" s="1">
        <v>7.49</v>
      </c>
      <c r="J74" s="2">
        <f t="shared" si="5"/>
        <v>3778.705</v>
      </c>
      <c r="K74" s="2">
        <f t="shared" si="6"/>
        <v>22672.23</v>
      </c>
      <c r="L74" s="16">
        <f t="shared" si="7"/>
        <v>44496.9</v>
      </c>
      <c r="M74" s="2"/>
      <c r="N74" s="33">
        <f t="shared" si="1"/>
        <v>44496.9</v>
      </c>
      <c r="O74" s="1">
        <v>1384.25</v>
      </c>
      <c r="P74" s="1">
        <v>2325.95</v>
      </c>
      <c r="Q74" s="9">
        <v>16610.97</v>
      </c>
      <c r="R74" s="6">
        <v>27911.36</v>
      </c>
      <c r="S74" s="1">
        <v>0</v>
      </c>
      <c r="T74" s="1">
        <v>1114.95</v>
      </c>
      <c r="U74" s="1">
        <v>0</v>
      </c>
      <c r="V74" s="1">
        <v>1114.95</v>
      </c>
      <c r="W74" s="1">
        <v>500</v>
      </c>
      <c r="X74" s="1">
        <v>1114.95</v>
      </c>
      <c r="Y74" s="1">
        <v>1299.75</v>
      </c>
      <c r="Z74" s="1">
        <v>1114.95</v>
      </c>
      <c r="AA74" s="1">
        <v>0</v>
      </c>
      <c r="AB74" s="1">
        <v>1114.95</v>
      </c>
      <c r="AC74" s="1">
        <v>0</v>
      </c>
      <c r="AD74" s="1">
        <v>1114.95</v>
      </c>
      <c r="AE74" s="1">
        <v>0</v>
      </c>
      <c r="AF74" s="2">
        <v>1114.95</v>
      </c>
      <c r="AG74" s="1">
        <v>0</v>
      </c>
      <c r="AH74" s="2">
        <v>1114.95</v>
      </c>
      <c r="AI74" s="1">
        <v>0</v>
      </c>
      <c r="AJ74" s="1">
        <v>1114.95</v>
      </c>
      <c r="AK74" s="1">
        <v>441.74</v>
      </c>
      <c r="AL74" s="1">
        <v>1556.69</v>
      </c>
      <c r="AM74" s="1">
        <v>0</v>
      </c>
      <c r="AN74" s="1">
        <v>1114.95</v>
      </c>
      <c r="AO74" s="1">
        <v>0</v>
      </c>
      <c r="AP74" s="1">
        <v>1114.95</v>
      </c>
      <c r="AQ74" s="9">
        <f t="shared" si="8"/>
        <v>2241.49</v>
      </c>
      <c r="AR74" s="9">
        <f t="shared" si="9"/>
        <v>13821.140000000003</v>
      </c>
      <c r="AS74" s="67">
        <f t="shared" si="10"/>
        <v>16062.630000000003</v>
      </c>
      <c r="AT74" s="68"/>
      <c r="AU74" s="68"/>
      <c r="AV74" s="78">
        <f t="shared" si="2"/>
        <v>28434.269999999997</v>
      </c>
      <c r="AW74" s="37">
        <v>80150.95</v>
      </c>
    </row>
    <row r="75" spans="1:49" ht="15.75" customHeight="1">
      <c r="A75" s="1">
        <v>65</v>
      </c>
      <c r="B75" s="1" t="s">
        <v>57</v>
      </c>
      <c r="C75" s="1">
        <v>128.4</v>
      </c>
      <c r="D75" s="1">
        <v>0</v>
      </c>
      <c r="E75" s="1">
        <f aca="true" t="shared" si="12" ref="E75:E138">C75+D75</f>
        <v>128.4</v>
      </c>
      <c r="F75" s="14">
        <v>6.4</v>
      </c>
      <c r="G75" s="2">
        <f aca="true" t="shared" si="13" ref="G75:G137">E75*F75</f>
        <v>821.7600000000001</v>
      </c>
      <c r="H75" s="2">
        <f t="shared" si="11"/>
        <v>4930.56</v>
      </c>
      <c r="I75" s="1">
        <v>6.65</v>
      </c>
      <c r="J75" s="2">
        <f t="shared" si="5"/>
        <v>853.8600000000001</v>
      </c>
      <c r="K75" s="2">
        <f t="shared" si="6"/>
        <v>5123.160000000001</v>
      </c>
      <c r="L75" s="16">
        <f t="shared" si="7"/>
        <v>10053.720000000001</v>
      </c>
      <c r="M75" s="2"/>
      <c r="N75" s="33">
        <f aca="true" t="shared" si="14" ref="N75:N138">L75+M75</f>
        <v>10053.720000000001</v>
      </c>
      <c r="O75" s="1">
        <v>461.01</v>
      </c>
      <c r="P75" s="1">
        <v>377.19</v>
      </c>
      <c r="Q75" s="9">
        <v>5532.09</v>
      </c>
      <c r="R75" s="6">
        <v>4526.25</v>
      </c>
      <c r="S75" s="1">
        <v>0</v>
      </c>
      <c r="T75" s="1">
        <v>283.76</v>
      </c>
      <c r="U75" s="1">
        <v>0</v>
      </c>
      <c r="V75" s="1">
        <v>283.76</v>
      </c>
      <c r="W75" s="1">
        <v>0</v>
      </c>
      <c r="X75" s="1">
        <v>283.76</v>
      </c>
      <c r="Y75" s="1">
        <v>424.75</v>
      </c>
      <c r="Z75" s="1">
        <v>283.76</v>
      </c>
      <c r="AA75" s="1">
        <v>0</v>
      </c>
      <c r="AB75" s="1">
        <v>283.76</v>
      </c>
      <c r="AC75" s="1">
        <v>0</v>
      </c>
      <c r="AD75" s="1">
        <v>283.76</v>
      </c>
      <c r="AE75" s="1">
        <v>0</v>
      </c>
      <c r="AF75" s="2">
        <v>295.32</v>
      </c>
      <c r="AG75" s="1">
        <v>0</v>
      </c>
      <c r="AH75" s="2">
        <v>295.32</v>
      </c>
      <c r="AI75" s="1">
        <v>0</v>
      </c>
      <c r="AJ75" s="1">
        <v>295.32</v>
      </c>
      <c r="AK75" s="1">
        <v>441.74</v>
      </c>
      <c r="AL75" s="1">
        <v>737.06</v>
      </c>
      <c r="AM75" s="1">
        <v>0</v>
      </c>
      <c r="AN75" s="1">
        <v>295.32</v>
      </c>
      <c r="AO75" s="1">
        <v>0</v>
      </c>
      <c r="AP75" s="1">
        <v>295.32</v>
      </c>
      <c r="AQ75" s="9">
        <f t="shared" si="8"/>
        <v>866.49</v>
      </c>
      <c r="AR75" s="9">
        <f t="shared" si="9"/>
        <v>3916.2200000000003</v>
      </c>
      <c r="AS75" s="67">
        <f t="shared" si="10"/>
        <v>4782.71</v>
      </c>
      <c r="AT75" s="68"/>
      <c r="AU75" s="68"/>
      <c r="AV75" s="78">
        <f aca="true" t="shared" si="15" ref="AV75:AV138">N75-AS75-AT75-AU75</f>
        <v>5271.010000000001</v>
      </c>
      <c r="AW75" s="37">
        <v>50786.65</v>
      </c>
    </row>
    <row r="76" spans="1:49" ht="18">
      <c r="A76" s="1">
        <v>66</v>
      </c>
      <c r="B76" s="1" t="s">
        <v>58</v>
      </c>
      <c r="C76" s="1">
        <v>777.2</v>
      </c>
      <c r="D76" s="1">
        <v>0</v>
      </c>
      <c r="E76" s="1">
        <f t="shared" si="12"/>
        <v>777.2</v>
      </c>
      <c r="F76" s="14">
        <v>10.63</v>
      </c>
      <c r="G76" s="2">
        <f t="shared" si="13"/>
        <v>8261.636</v>
      </c>
      <c r="H76" s="2">
        <f t="shared" si="11"/>
        <v>49569.816000000006</v>
      </c>
      <c r="I76" s="1">
        <v>11.16</v>
      </c>
      <c r="J76" s="2">
        <f aca="true" t="shared" si="16" ref="J76:J138">E76*I76</f>
        <v>8673.552000000001</v>
      </c>
      <c r="K76" s="2">
        <f aca="true" t="shared" si="17" ref="K76:K138">J76*6</f>
        <v>52041.312000000005</v>
      </c>
      <c r="L76" s="16">
        <f aca="true" t="shared" si="18" ref="L76:L138">H76+K76</f>
        <v>101611.12800000001</v>
      </c>
      <c r="M76" s="2">
        <v>-7486.17</v>
      </c>
      <c r="N76" s="33">
        <f t="shared" si="14"/>
        <v>94124.95800000001</v>
      </c>
      <c r="O76" s="1">
        <v>0</v>
      </c>
      <c r="P76" s="1">
        <v>7803.02</v>
      </c>
      <c r="Q76" s="9">
        <v>0</v>
      </c>
      <c r="R76" s="6">
        <v>93636.25</v>
      </c>
      <c r="S76" s="1">
        <v>0</v>
      </c>
      <c r="T76" s="1">
        <v>1972.73</v>
      </c>
      <c r="U76" s="1">
        <v>0</v>
      </c>
      <c r="V76" s="1">
        <v>1895.26</v>
      </c>
      <c r="W76" s="1">
        <v>0</v>
      </c>
      <c r="X76" s="1">
        <v>1895.26</v>
      </c>
      <c r="Y76" s="1">
        <v>0</v>
      </c>
      <c r="Z76" s="1">
        <v>2320.01</v>
      </c>
      <c r="AA76" s="1">
        <v>0</v>
      </c>
      <c r="AB76" s="1">
        <v>1895.26</v>
      </c>
      <c r="AC76" s="1">
        <v>0</v>
      </c>
      <c r="AD76" s="1">
        <v>34981.46</v>
      </c>
      <c r="AE76" s="1">
        <v>0</v>
      </c>
      <c r="AF76" s="2">
        <v>48055.6</v>
      </c>
      <c r="AG76" s="1">
        <v>0</v>
      </c>
      <c r="AH76" s="2">
        <v>1965.21</v>
      </c>
      <c r="AI76" s="1">
        <v>0</v>
      </c>
      <c r="AJ76" s="1">
        <v>1965.21</v>
      </c>
      <c r="AK76" s="1">
        <v>0</v>
      </c>
      <c r="AL76" s="1">
        <v>4463.41</v>
      </c>
      <c r="AM76" s="1">
        <v>0</v>
      </c>
      <c r="AN76" s="1">
        <v>4985.93</v>
      </c>
      <c r="AO76" s="1">
        <v>0</v>
      </c>
      <c r="AP76" s="1">
        <v>1965.21</v>
      </c>
      <c r="AQ76" s="9">
        <f aca="true" t="shared" si="19" ref="AQ76:AQ139">S76+U76+W76+Y76+AA76+AC76+AE76+AG76+AI76+AK76+AM76+AO76</f>
        <v>0</v>
      </c>
      <c r="AR76" s="9">
        <f aca="true" t="shared" si="20" ref="AR76:AR139">T76+V76+X76+Z76+AB76+AD76+AF76+AH76+AJ76+AL76+AN76+AP76</f>
        <v>108360.55</v>
      </c>
      <c r="AS76" s="67">
        <f aca="true" t="shared" si="21" ref="AS76:AS139">AQ76+AR76</f>
        <v>108360.55</v>
      </c>
      <c r="AT76" s="69">
        <v>-80.9</v>
      </c>
      <c r="AU76" s="68">
        <v>880</v>
      </c>
      <c r="AV76" s="78">
        <f t="shared" si="15"/>
        <v>-15034.69199999999</v>
      </c>
      <c r="AW76" s="37">
        <v>74241.89</v>
      </c>
    </row>
    <row r="77" spans="1:49" ht="15.75" customHeight="1">
      <c r="A77" s="1">
        <v>67</v>
      </c>
      <c r="B77" s="1" t="s">
        <v>59</v>
      </c>
      <c r="C77" s="1">
        <v>498.5</v>
      </c>
      <c r="D77" s="1">
        <v>0</v>
      </c>
      <c r="E77" s="1">
        <f t="shared" si="12"/>
        <v>498.5</v>
      </c>
      <c r="F77" s="14">
        <v>10.5</v>
      </c>
      <c r="G77" s="2">
        <f t="shared" si="13"/>
        <v>5234.25</v>
      </c>
      <c r="H77" s="2">
        <f t="shared" si="11"/>
        <v>31405.5</v>
      </c>
      <c r="I77" s="1">
        <v>10.92</v>
      </c>
      <c r="J77" s="2">
        <f t="shared" si="16"/>
        <v>5443.62</v>
      </c>
      <c r="K77" s="2">
        <f t="shared" si="17"/>
        <v>32661.72</v>
      </c>
      <c r="L77" s="16">
        <f t="shared" si="18"/>
        <v>64067.22</v>
      </c>
      <c r="M77" s="2"/>
      <c r="N77" s="33">
        <f t="shared" si="14"/>
        <v>64067.22</v>
      </c>
      <c r="O77" s="1">
        <v>3040.65</v>
      </c>
      <c r="P77" s="1">
        <v>2298.28</v>
      </c>
      <c r="Q77" s="9">
        <v>36487.81</v>
      </c>
      <c r="R77" s="6">
        <v>27579.41</v>
      </c>
      <c r="S77" s="1">
        <v>6746.95</v>
      </c>
      <c r="T77" s="1">
        <v>1101.69</v>
      </c>
      <c r="U77" s="1">
        <v>0</v>
      </c>
      <c r="V77" s="1">
        <v>1179.16</v>
      </c>
      <c r="W77" s="1">
        <v>500</v>
      </c>
      <c r="X77" s="1">
        <v>1101.69</v>
      </c>
      <c r="Y77" s="1">
        <v>1299.75</v>
      </c>
      <c r="Z77" s="1">
        <v>1101.69</v>
      </c>
      <c r="AA77" s="1">
        <v>0</v>
      </c>
      <c r="AB77" s="1">
        <v>1101.69</v>
      </c>
      <c r="AC77" s="1">
        <v>7498.86</v>
      </c>
      <c r="AD77" s="1">
        <v>1101.69</v>
      </c>
      <c r="AE77" s="1">
        <v>17285.14</v>
      </c>
      <c r="AF77" s="2">
        <v>1146.55</v>
      </c>
      <c r="AG77" s="1">
        <v>0</v>
      </c>
      <c r="AH77" s="2">
        <v>1146.55</v>
      </c>
      <c r="AI77" s="1">
        <v>23862.71</v>
      </c>
      <c r="AJ77" s="1">
        <v>1146.55</v>
      </c>
      <c r="AK77" s="1">
        <v>441.74</v>
      </c>
      <c r="AL77" s="1">
        <v>1588.29</v>
      </c>
      <c r="AM77" s="1">
        <v>0</v>
      </c>
      <c r="AN77" s="1">
        <v>1146.55</v>
      </c>
      <c r="AO77" s="1">
        <v>0</v>
      </c>
      <c r="AP77" s="1">
        <v>1146.55</v>
      </c>
      <c r="AQ77" s="9">
        <f t="shared" si="19"/>
        <v>57635.149999999994</v>
      </c>
      <c r="AR77" s="9">
        <f t="shared" si="20"/>
        <v>14008.649999999998</v>
      </c>
      <c r="AS77" s="67">
        <f t="shared" si="21"/>
        <v>71643.79999999999</v>
      </c>
      <c r="AT77" s="68"/>
      <c r="AU77" s="68"/>
      <c r="AV77" s="78">
        <f t="shared" si="15"/>
        <v>-7576.579999999987</v>
      </c>
      <c r="AW77" s="37">
        <v>56731.15</v>
      </c>
    </row>
    <row r="78" spans="1:49" ht="18">
      <c r="A78" s="1">
        <v>68</v>
      </c>
      <c r="B78" s="1" t="s">
        <v>60</v>
      </c>
      <c r="C78" s="1">
        <v>365.2</v>
      </c>
      <c r="D78" s="1">
        <v>0</v>
      </c>
      <c r="E78" s="1">
        <f t="shared" si="12"/>
        <v>365.2</v>
      </c>
      <c r="F78" s="14">
        <v>10.5</v>
      </c>
      <c r="G78" s="2">
        <f t="shared" si="13"/>
        <v>3834.6</v>
      </c>
      <c r="H78" s="2">
        <f t="shared" si="11"/>
        <v>23007.6</v>
      </c>
      <c r="I78" s="1">
        <v>10.92</v>
      </c>
      <c r="J78" s="2">
        <f t="shared" si="16"/>
        <v>3987.984</v>
      </c>
      <c r="K78" s="2">
        <f t="shared" si="17"/>
        <v>23927.904</v>
      </c>
      <c r="L78" s="16">
        <f t="shared" si="18"/>
        <v>46935.504</v>
      </c>
      <c r="M78" s="2">
        <v>-17098.14</v>
      </c>
      <c r="N78" s="33">
        <f t="shared" si="14"/>
        <v>29837.364</v>
      </c>
      <c r="O78" s="1">
        <v>0</v>
      </c>
      <c r="P78" s="1">
        <v>2486.45</v>
      </c>
      <c r="Q78" s="9">
        <v>0</v>
      </c>
      <c r="R78" s="6">
        <v>29837.36</v>
      </c>
      <c r="S78" s="1">
        <v>0</v>
      </c>
      <c r="T78" s="1">
        <v>807.09</v>
      </c>
      <c r="U78" s="1">
        <v>0</v>
      </c>
      <c r="V78" s="1">
        <v>807.09</v>
      </c>
      <c r="W78" s="1">
        <v>0</v>
      </c>
      <c r="X78" s="1">
        <v>807.09</v>
      </c>
      <c r="Y78" s="1">
        <v>0</v>
      </c>
      <c r="Z78" s="1">
        <v>1231.84</v>
      </c>
      <c r="AA78" s="1">
        <v>0</v>
      </c>
      <c r="AB78" s="1">
        <v>807.09</v>
      </c>
      <c r="AC78" s="1">
        <v>0</v>
      </c>
      <c r="AD78" s="1">
        <v>807.09</v>
      </c>
      <c r="AE78" s="1">
        <v>0</v>
      </c>
      <c r="AF78" s="2">
        <v>42678.49</v>
      </c>
      <c r="AG78" s="1">
        <v>0</v>
      </c>
      <c r="AH78" s="2">
        <v>839.96</v>
      </c>
      <c r="AI78" s="1">
        <v>0</v>
      </c>
      <c r="AJ78" s="1">
        <v>839.96</v>
      </c>
      <c r="AK78" s="1">
        <v>0</v>
      </c>
      <c r="AL78" s="1">
        <v>1281.7</v>
      </c>
      <c r="AM78" s="1">
        <v>0</v>
      </c>
      <c r="AN78" s="1">
        <v>839.96</v>
      </c>
      <c r="AO78" s="1">
        <v>0</v>
      </c>
      <c r="AP78" s="1">
        <v>839.96</v>
      </c>
      <c r="AQ78" s="9">
        <f t="shared" si="19"/>
        <v>0</v>
      </c>
      <c r="AR78" s="9">
        <f t="shared" si="20"/>
        <v>52587.31999999999</v>
      </c>
      <c r="AS78" s="67">
        <f t="shared" si="21"/>
        <v>52587.31999999999</v>
      </c>
      <c r="AT78" s="68"/>
      <c r="AU78" s="68"/>
      <c r="AV78" s="78">
        <f t="shared" si="15"/>
        <v>-22749.95599999999</v>
      </c>
      <c r="AW78" s="37">
        <v>4192.04</v>
      </c>
    </row>
    <row r="79" spans="1:49" ht="15.75" customHeight="1">
      <c r="A79" s="1">
        <v>69</v>
      </c>
      <c r="B79" s="1" t="s">
        <v>61</v>
      </c>
      <c r="C79" s="1">
        <v>4408.44</v>
      </c>
      <c r="D79" s="1">
        <v>181.9</v>
      </c>
      <c r="E79" s="1">
        <f t="shared" si="12"/>
        <v>4590.339999999999</v>
      </c>
      <c r="F79" s="14">
        <v>12.33</v>
      </c>
      <c r="G79" s="2">
        <f t="shared" si="13"/>
        <v>56598.89219999999</v>
      </c>
      <c r="H79" s="2">
        <f t="shared" si="11"/>
        <v>339593.3531999999</v>
      </c>
      <c r="I79" s="1">
        <v>12.46</v>
      </c>
      <c r="J79" s="2">
        <f t="shared" si="16"/>
        <v>57195.636399999996</v>
      </c>
      <c r="K79" s="2">
        <f t="shared" si="17"/>
        <v>343173.8184</v>
      </c>
      <c r="L79" s="16">
        <f t="shared" si="18"/>
        <v>682767.1715999999</v>
      </c>
      <c r="M79" s="2"/>
      <c r="N79" s="33">
        <f t="shared" si="14"/>
        <v>682767.1715999999</v>
      </c>
      <c r="O79" s="1">
        <v>0</v>
      </c>
      <c r="P79" s="1">
        <v>57730.87</v>
      </c>
      <c r="Q79" s="9">
        <v>0</v>
      </c>
      <c r="R79" s="6">
        <v>692770.44</v>
      </c>
      <c r="S79" s="1">
        <v>0</v>
      </c>
      <c r="T79" s="1">
        <v>26361.97</v>
      </c>
      <c r="U79" s="1">
        <v>0</v>
      </c>
      <c r="V79" s="1">
        <v>60057.2</v>
      </c>
      <c r="W79" s="1">
        <v>0</v>
      </c>
      <c r="X79" s="1">
        <v>58014.21</v>
      </c>
      <c r="Y79" s="1">
        <v>0</v>
      </c>
      <c r="Z79" s="1">
        <v>31213.47</v>
      </c>
      <c r="AA79" s="1">
        <v>0</v>
      </c>
      <c r="AB79" s="1">
        <v>33812.48</v>
      </c>
      <c r="AC79" s="1">
        <v>0</v>
      </c>
      <c r="AD79" s="1">
        <v>26547.68</v>
      </c>
      <c r="AE79" s="1">
        <v>0</v>
      </c>
      <c r="AF79" s="2">
        <v>29111.71</v>
      </c>
      <c r="AG79" s="1">
        <v>0</v>
      </c>
      <c r="AH79" s="2">
        <v>27514.99</v>
      </c>
      <c r="AI79" s="1">
        <v>0</v>
      </c>
      <c r="AJ79" s="1">
        <v>37042.45</v>
      </c>
      <c r="AK79" s="1">
        <v>0</v>
      </c>
      <c r="AL79" s="1">
        <v>23446.48</v>
      </c>
      <c r="AM79" s="1">
        <v>0</v>
      </c>
      <c r="AN79" s="1">
        <v>21819.15</v>
      </c>
      <c r="AO79" s="1">
        <v>0</v>
      </c>
      <c r="AP79" s="1">
        <v>34268.33</v>
      </c>
      <c r="AQ79" s="9">
        <f t="shared" si="19"/>
        <v>0</v>
      </c>
      <c r="AR79" s="9">
        <f t="shared" si="20"/>
        <v>409210.12000000005</v>
      </c>
      <c r="AS79" s="67">
        <f t="shared" si="21"/>
        <v>409210.12000000005</v>
      </c>
      <c r="AT79" s="68"/>
      <c r="AU79" s="68"/>
      <c r="AV79" s="78">
        <f t="shared" si="15"/>
        <v>273557.05159999983</v>
      </c>
      <c r="AW79" s="37">
        <v>426290.12</v>
      </c>
    </row>
    <row r="80" spans="1:49" ht="18">
      <c r="A80" s="1">
        <v>70</v>
      </c>
      <c r="B80" s="1" t="s">
        <v>62</v>
      </c>
      <c r="C80" s="1">
        <v>2045.4</v>
      </c>
      <c r="D80" s="1">
        <v>0</v>
      </c>
      <c r="E80" s="1">
        <f t="shared" si="12"/>
        <v>2045.4</v>
      </c>
      <c r="F80" s="14">
        <v>11.45</v>
      </c>
      <c r="G80" s="2">
        <f t="shared" si="13"/>
        <v>23419.829999999998</v>
      </c>
      <c r="H80" s="2">
        <f t="shared" si="11"/>
        <v>140518.97999999998</v>
      </c>
      <c r="I80" s="1">
        <v>11.92</v>
      </c>
      <c r="J80" s="2">
        <f t="shared" si="16"/>
        <v>24381.168</v>
      </c>
      <c r="K80" s="2">
        <f t="shared" si="17"/>
        <v>146287.008</v>
      </c>
      <c r="L80" s="16">
        <f t="shared" si="18"/>
        <v>286805.988</v>
      </c>
      <c r="M80" s="2">
        <v>-96987.49</v>
      </c>
      <c r="N80" s="33">
        <f t="shared" si="14"/>
        <v>189818.49800000002</v>
      </c>
      <c r="O80" s="1">
        <v>0</v>
      </c>
      <c r="P80" s="1">
        <v>15805.94</v>
      </c>
      <c r="Q80" s="9">
        <v>0</v>
      </c>
      <c r="R80" s="6">
        <v>189671.23</v>
      </c>
      <c r="S80" s="1">
        <v>0</v>
      </c>
      <c r="T80" s="1">
        <v>9446.24</v>
      </c>
      <c r="U80" s="1">
        <v>0</v>
      </c>
      <c r="V80" s="1">
        <v>9996.78</v>
      </c>
      <c r="W80" s="1">
        <v>0</v>
      </c>
      <c r="X80" s="1">
        <v>8969.8</v>
      </c>
      <c r="Y80" s="1">
        <v>0</v>
      </c>
      <c r="Z80" s="1">
        <v>12371.45</v>
      </c>
      <c r="AA80" s="1">
        <v>0</v>
      </c>
      <c r="AB80" s="1">
        <v>14999.47</v>
      </c>
      <c r="AC80" s="1">
        <v>0</v>
      </c>
      <c r="AD80" s="1">
        <v>11901.85</v>
      </c>
      <c r="AE80" s="1">
        <v>0</v>
      </c>
      <c r="AF80" s="2">
        <v>14337.47</v>
      </c>
      <c r="AG80" s="1">
        <v>0</v>
      </c>
      <c r="AH80" s="2">
        <v>19891.97</v>
      </c>
      <c r="AI80" s="1">
        <v>0</v>
      </c>
      <c r="AJ80" s="1">
        <v>14298.8</v>
      </c>
      <c r="AK80" s="1">
        <v>0</v>
      </c>
      <c r="AL80" s="1">
        <v>24346.66</v>
      </c>
      <c r="AM80" s="1">
        <v>0</v>
      </c>
      <c r="AN80" s="1">
        <v>15152.31</v>
      </c>
      <c r="AO80" s="1">
        <v>0</v>
      </c>
      <c r="AP80" s="1">
        <v>38352.07</v>
      </c>
      <c r="AQ80" s="9">
        <f t="shared" si="19"/>
        <v>0</v>
      </c>
      <c r="AR80" s="9">
        <f t="shared" si="20"/>
        <v>194064.87000000002</v>
      </c>
      <c r="AS80" s="67">
        <f t="shared" si="21"/>
        <v>194064.87000000002</v>
      </c>
      <c r="AT80" s="68"/>
      <c r="AU80" s="68">
        <v>880</v>
      </c>
      <c r="AV80" s="78">
        <f t="shared" si="15"/>
        <v>-5126.372000000003</v>
      </c>
      <c r="AW80" s="37">
        <v>249297.08</v>
      </c>
    </row>
    <row r="81" spans="1:49" ht="15.75" customHeight="1">
      <c r="A81" s="1">
        <v>71</v>
      </c>
      <c r="B81" s="1" t="s">
        <v>63</v>
      </c>
      <c r="C81" s="1">
        <v>2143.6</v>
      </c>
      <c r="D81" s="1">
        <v>139.9</v>
      </c>
      <c r="E81" s="1">
        <f t="shared" si="12"/>
        <v>2283.5</v>
      </c>
      <c r="F81" s="14">
        <v>11.99</v>
      </c>
      <c r="G81" s="2">
        <f t="shared" si="13"/>
        <v>27379.165</v>
      </c>
      <c r="H81" s="2">
        <f t="shared" si="11"/>
        <v>164274.99</v>
      </c>
      <c r="I81" s="1">
        <v>12.46</v>
      </c>
      <c r="J81" s="2">
        <f t="shared" si="16"/>
        <v>28452.410000000003</v>
      </c>
      <c r="K81" s="2">
        <f t="shared" si="17"/>
        <v>170714.46000000002</v>
      </c>
      <c r="L81" s="16">
        <f t="shared" si="18"/>
        <v>334989.45</v>
      </c>
      <c r="M81" s="2">
        <v>-20493.09</v>
      </c>
      <c r="N81" s="33">
        <f t="shared" si="14"/>
        <v>314496.36</v>
      </c>
      <c r="O81" s="1">
        <v>0</v>
      </c>
      <c r="P81" s="1">
        <v>26218.99</v>
      </c>
      <c r="Q81" s="9">
        <v>0</v>
      </c>
      <c r="R81" s="6">
        <v>314627.89</v>
      </c>
      <c r="S81" s="1">
        <v>0</v>
      </c>
      <c r="T81" s="1">
        <v>11818.98</v>
      </c>
      <c r="U81" s="1">
        <v>0</v>
      </c>
      <c r="V81" s="1">
        <v>10889.67</v>
      </c>
      <c r="W81" s="1">
        <v>0</v>
      </c>
      <c r="X81" s="1">
        <v>10512.46</v>
      </c>
      <c r="Y81" s="1">
        <v>0</v>
      </c>
      <c r="Z81" s="1">
        <v>18369.27</v>
      </c>
      <c r="AA81" s="1">
        <v>0</v>
      </c>
      <c r="AB81" s="1">
        <v>11435.31</v>
      </c>
      <c r="AC81" s="1">
        <v>0</v>
      </c>
      <c r="AD81" s="1">
        <v>18595.81</v>
      </c>
      <c r="AE81" s="1">
        <v>0</v>
      </c>
      <c r="AF81" s="2">
        <v>36918.85</v>
      </c>
      <c r="AG81" s="1">
        <v>0</v>
      </c>
      <c r="AH81" s="2">
        <v>12309.54</v>
      </c>
      <c r="AI81" s="1">
        <v>0</v>
      </c>
      <c r="AJ81" s="1">
        <v>14081.05</v>
      </c>
      <c r="AK81" s="1">
        <v>0</v>
      </c>
      <c r="AL81" s="1">
        <v>21566.56</v>
      </c>
      <c r="AM81" s="1">
        <v>0</v>
      </c>
      <c r="AN81" s="1">
        <v>30935.11</v>
      </c>
      <c r="AO81" s="1">
        <v>0</v>
      </c>
      <c r="AP81" s="1">
        <v>31513.77</v>
      </c>
      <c r="AQ81" s="9">
        <f t="shared" si="19"/>
        <v>0</v>
      </c>
      <c r="AR81" s="9">
        <f t="shared" si="20"/>
        <v>228946.37999999998</v>
      </c>
      <c r="AS81" s="67">
        <f t="shared" si="21"/>
        <v>228946.37999999998</v>
      </c>
      <c r="AT81" s="68"/>
      <c r="AU81" s="68">
        <v>880</v>
      </c>
      <c r="AV81" s="78">
        <f t="shared" si="15"/>
        <v>84669.98000000001</v>
      </c>
      <c r="AW81" s="37">
        <v>119747.46</v>
      </c>
    </row>
    <row r="82" spans="1:49" ht="18">
      <c r="A82" s="1">
        <v>72</v>
      </c>
      <c r="B82" s="1" t="s">
        <v>64</v>
      </c>
      <c r="C82" s="1">
        <v>1289.8</v>
      </c>
      <c r="D82" s="1">
        <v>0</v>
      </c>
      <c r="E82" s="1">
        <f t="shared" si="12"/>
        <v>1289.8</v>
      </c>
      <c r="F82" s="14">
        <v>12.33</v>
      </c>
      <c r="G82" s="2">
        <f t="shared" si="13"/>
        <v>15903.234</v>
      </c>
      <c r="H82" s="2">
        <f t="shared" si="11"/>
        <v>95419.40400000001</v>
      </c>
      <c r="I82" s="1">
        <v>12.82</v>
      </c>
      <c r="J82" s="2">
        <f t="shared" si="16"/>
        <v>16535.236</v>
      </c>
      <c r="K82" s="2">
        <f t="shared" si="17"/>
        <v>99211.416</v>
      </c>
      <c r="L82" s="16">
        <f t="shared" si="18"/>
        <v>194630.82</v>
      </c>
      <c r="M82" s="2">
        <v>-123452.15</v>
      </c>
      <c r="N82" s="33">
        <f t="shared" si="14"/>
        <v>71178.67000000001</v>
      </c>
      <c r="O82" s="1">
        <v>3931.92</v>
      </c>
      <c r="P82" s="1">
        <v>2808.52</v>
      </c>
      <c r="Q82" s="9">
        <v>47183.07</v>
      </c>
      <c r="R82" s="6">
        <v>33702.19</v>
      </c>
      <c r="S82" s="1">
        <v>27836.97</v>
      </c>
      <c r="T82" s="1">
        <v>3028.11</v>
      </c>
      <c r="U82" s="1">
        <v>3564.12</v>
      </c>
      <c r="V82" s="1">
        <v>3028.11</v>
      </c>
      <c r="W82" s="1">
        <v>16530.25</v>
      </c>
      <c r="X82" s="1">
        <v>3592.37</v>
      </c>
      <c r="Y82" s="1">
        <v>2462.63</v>
      </c>
      <c r="Z82" s="1">
        <v>29515.21</v>
      </c>
      <c r="AA82" s="1">
        <v>13948.23</v>
      </c>
      <c r="AB82" s="1">
        <v>4196.54</v>
      </c>
      <c r="AC82" s="1">
        <v>5068.56</v>
      </c>
      <c r="AD82" s="1">
        <v>3028.11</v>
      </c>
      <c r="AE82" s="1">
        <v>11392.61</v>
      </c>
      <c r="AF82" s="2">
        <v>16622.51</v>
      </c>
      <c r="AG82" s="1">
        <v>4928.54</v>
      </c>
      <c r="AH82" s="2">
        <v>3845.94</v>
      </c>
      <c r="AI82" s="1">
        <v>4514.3</v>
      </c>
      <c r="AJ82" s="1">
        <v>4521.02</v>
      </c>
      <c r="AK82" s="1">
        <v>4069.29</v>
      </c>
      <c r="AL82" s="1">
        <v>4619.12</v>
      </c>
      <c r="AM82" s="1">
        <v>20376.11</v>
      </c>
      <c r="AN82" s="1">
        <v>3144.19</v>
      </c>
      <c r="AO82" s="1">
        <v>12758.11</v>
      </c>
      <c r="AP82" s="1">
        <v>18746.44</v>
      </c>
      <c r="AQ82" s="9">
        <f t="shared" si="19"/>
        <v>127449.71999999999</v>
      </c>
      <c r="AR82" s="9">
        <f t="shared" si="20"/>
        <v>97887.67000000001</v>
      </c>
      <c r="AS82" s="67">
        <f t="shared" si="21"/>
        <v>225337.39</v>
      </c>
      <c r="AT82" s="68"/>
      <c r="AU82" s="68">
        <v>880</v>
      </c>
      <c r="AV82" s="78">
        <f t="shared" si="15"/>
        <v>-155038.72</v>
      </c>
      <c r="AW82" s="37">
        <v>90954.25</v>
      </c>
    </row>
    <row r="83" spans="1:49" ht="15.75" customHeight="1">
      <c r="A83" s="1">
        <v>73</v>
      </c>
      <c r="B83" s="1" t="s">
        <v>65</v>
      </c>
      <c r="C83" s="1">
        <v>2007.5</v>
      </c>
      <c r="D83" s="1">
        <v>0</v>
      </c>
      <c r="E83" s="1">
        <f t="shared" si="12"/>
        <v>2007.5</v>
      </c>
      <c r="F83" s="14">
        <v>11.45</v>
      </c>
      <c r="G83" s="2">
        <f t="shared" si="13"/>
        <v>22985.875</v>
      </c>
      <c r="H83" s="2">
        <f t="shared" si="11"/>
        <v>137915.25</v>
      </c>
      <c r="I83" s="1">
        <v>11.92</v>
      </c>
      <c r="J83" s="2">
        <f t="shared" si="16"/>
        <v>23929.4</v>
      </c>
      <c r="K83" s="2">
        <f t="shared" si="17"/>
        <v>143576.40000000002</v>
      </c>
      <c r="L83" s="16">
        <f t="shared" si="18"/>
        <v>281491.65</v>
      </c>
      <c r="M83" s="2"/>
      <c r="N83" s="33">
        <f t="shared" si="14"/>
        <v>281491.65</v>
      </c>
      <c r="O83" s="1">
        <v>0</v>
      </c>
      <c r="P83" s="1">
        <v>23445.59</v>
      </c>
      <c r="Q83" s="9">
        <v>0</v>
      </c>
      <c r="R83" s="6">
        <v>281347.11</v>
      </c>
      <c r="S83" s="1">
        <v>0</v>
      </c>
      <c r="T83" s="1">
        <v>14626.31</v>
      </c>
      <c r="U83" s="1">
        <v>0</v>
      </c>
      <c r="V83" s="1">
        <v>26516.3</v>
      </c>
      <c r="W83" s="1">
        <v>0</v>
      </c>
      <c r="X83" s="1">
        <v>14149.72</v>
      </c>
      <c r="Y83" s="1">
        <v>0</v>
      </c>
      <c r="Z83" s="1">
        <v>11231.43</v>
      </c>
      <c r="AA83" s="1">
        <v>0</v>
      </c>
      <c r="AB83" s="1">
        <v>19812.03</v>
      </c>
      <c r="AC83" s="1">
        <v>0</v>
      </c>
      <c r="AD83" s="1">
        <v>27587.61</v>
      </c>
      <c r="AE83" s="1">
        <v>0</v>
      </c>
      <c r="AF83" s="2">
        <v>20469.23</v>
      </c>
      <c r="AG83" s="1">
        <v>0</v>
      </c>
      <c r="AH83" s="2">
        <v>10454.51</v>
      </c>
      <c r="AI83" s="1">
        <v>0</v>
      </c>
      <c r="AJ83" s="1">
        <v>14040.66</v>
      </c>
      <c r="AK83" s="1">
        <v>0</v>
      </c>
      <c r="AL83" s="1">
        <v>25043.66</v>
      </c>
      <c r="AM83" s="1">
        <v>0</v>
      </c>
      <c r="AN83" s="1">
        <v>14092.1</v>
      </c>
      <c r="AO83" s="1">
        <v>0</v>
      </c>
      <c r="AP83" s="1">
        <v>39995.5</v>
      </c>
      <c r="AQ83" s="9">
        <f t="shared" si="19"/>
        <v>0</v>
      </c>
      <c r="AR83" s="9">
        <f t="shared" si="20"/>
        <v>238019.06000000003</v>
      </c>
      <c r="AS83" s="67">
        <f t="shared" si="21"/>
        <v>238019.06000000003</v>
      </c>
      <c r="AT83" s="68"/>
      <c r="AU83" s="68">
        <f>(42837-9750.74)</f>
        <v>33086.26</v>
      </c>
      <c r="AV83" s="78">
        <f t="shared" si="15"/>
        <v>10386.329999999994</v>
      </c>
      <c r="AW83" s="37">
        <v>121104.99</v>
      </c>
    </row>
    <row r="84" spans="1:49" ht="15.75" customHeight="1">
      <c r="A84" s="1">
        <v>74</v>
      </c>
      <c r="B84" s="1" t="s">
        <v>66</v>
      </c>
      <c r="C84" s="1">
        <v>1066.3</v>
      </c>
      <c r="D84" s="1">
        <v>210.3</v>
      </c>
      <c r="E84" s="1">
        <f t="shared" si="12"/>
        <v>1276.6</v>
      </c>
      <c r="F84" s="14">
        <v>11.45</v>
      </c>
      <c r="G84" s="2">
        <f t="shared" si="13"/>
        <v>14617.069999999998</v>
      </c>
      <c r="H84" s="2">
        <f t="shared" si="11"/>
        <v>87702.41999999998</v>
      </c>
      <c r="I84" s="1">
        <v>11.92</v>
      </c>
      <c r="J84" s="2">
        <f t="shared" si="16"/>
        <v>15217.071999999998</v>
      </c>
      <c r="K84" s="2">
        <f t="shared" si="17"/>
        <v>91302.43199999999</v>
      </c>
      <c r="L84" s="16">
        <f t="shared" si="18"/>
        <v>179004.85199999996</v>
      </c>
      <c r="M84" s="2"/>
      <c r="N84" s="33">
        <f t="shared" si="14"/>
        <v>179004.85199999996</v>
      </c>
      <c r="O84" s="1">
        <v>0</v>
      </c>
      <c r="P84" s="1">
        <v>14909.41</v>
      </c>
      <c r="Q84" s="9">
        <v>0</v>
      </c>
      <c r="R84" s="6">
        <v>178912.94</v>
      </c>
      <c r="S84" s="1">
        <v>0</v>
      </c>
      <c r="T84" s="1">
        <v>5076.78</v>
      </c>
      <c r="U84" s="1">
        <v>0</v>
      </c>
      <c r="V84" s="1">
        <v>3333.49</v>
      </c>
      <c r="W84" s="1">
        <v>0</v>
      </c>
      <c r="X84" s="1">
        <v>6508.87</v>
      </c>
      <c r="Y84" s="1">
        <v>0</v>
      </c>
      <c r="Z84" s="1">
        <v>9922.27</v>
      </c>
      <c r="AA84" s="1">
        <v>0</v>
      </c>
      <c r="AB84" s="1">
        <v>28619.89</v>
      </c>
      <c r="AC84" s="1">
        <v>0</v>
      </c>
      <c r="AD84" s="1">
        <v>96766.22</v>
      </c>
      <c r="AE84" s="1">
        <v>0</v>
      </c>
      <c r="AF84" s="2">
        <v>20695.64</v>
      </c>
      <c r="AG84" s="1">
        <v>0</v>
      </c>
      <c r="AH84" s="2">
        <v>16616.5</v>
      </c>
      <c r="AI84" s="1">
        <v>0</v>
      </c>
      <c r="AJ84" s="1">
        <v>9912.63</v>
      </c>
      <c r="AK84" s="1">
        <v>0</v>
      </c>
      <c r="AL84" s="1">
        <v>7085.08</v>
      </c>
      <c r="AM84" s="1">
        <v>0</v>
      </c>
      <c r="AN84" s="1">
        <v>9096.63</v>
      </c>
      <c r="AO84" s="1">
        <v>0</v>
      </c>
      <c r="AP84" s="1">
        <v>10384.14</v>
      </c>
      <c r="AQ84" s="9">
        <f t="shared" si="19"/>
        <v>0</v>
      </c>
      <c r="AR84" s="9">
        <f t="shared" si="20"/>
        <v>224018.14</v>
      </c>
      <c r="AS84" s="67">
        <f t="shared" si="21"/>
        <v>224018.14</v>
      </c>
      <c r="AT84" s="68"/>
      <c r="AU84" s="68"/>
      <c r="AV84" s="78">
        <f t="shared" si="15"/>
        <v>-45013.28800000006</v>
      </c>
      <c r="AW84" s="37">
        <v>175067.81</v>
      </c>
    </row>
    <row r="85" spans="1:49" ht="18">
      <c r="A85" s="1">
        <v>75</v>
      </c>
      <c r="B85" s="1" t="s">
        <v>67</v>
      </c>
      <c r="C85" s="1">
        <v>2487.9</v>
      </c>
      <c r="D85" s="1">
        <v>0</v>
      </c>
      <c r="E85" s="1">
        <f t="shared" si="12"/>
        <v>2487.9</v>
      </c>
      <c r="F85" s="14">
        <v>12.85</v>
      </c>
      <c r="G85" s="2">
        <f t="shared" si="13"/>
        <v>31969.515</v>
      </c>
      <c r="H85" s="2">
        <f t="shared" si="11"/>
        <v>191817.09</v>
      </c>
      <c r="I85" s="1">
        <v>13.37</v>
      </c>
      <c r="J85" s="2">
        <f t="shared" si="16"/>
        <v>33263.223</v>
      </c>
      <c r="K85" s="2">
        <f t="shared" si="17"/>
        <v>199579.338</v>
      </c>
      <c r="L85" s="16">
        <f t="shared" si="18"/>
        <v>391396.42799999996</v>
      </c>
      <c r="M85" s="2">
        <v>-174131.15</v>
      </c>
      <c r="N85" s="33">
        <f t="shared" si="14"/>
        <v>217265.27799999996</v>
      </c>
      <c r="O85" s="1">
        <v>10563.89</v>
      </c>
      <c r="P85" s="1">
        <v>7534.09</v>
      </c>
      <c r="Q85" s="9">
        <v>126766.63</v>
      </c>
      <c r="R85" s="6">
        <v>90409.09</v>
      </c>
      <c r="S85" s="1">
        <v>5467.29</v>
      </c>
      <c r="T85" s="1">
        <v>8677.2</v>
      </c>
      <c r="U85" s="1">
        <v>18948.17</v>
      </c>
      <c r="V85" s="1">
        <v>12157.96</v>
      </c>
      <c r="W85" s="1">
        <v>6887.98</v>
      </c>
      <c r="X85" s="1">
        <v>6085.98</v>
      </c>
      <c r="Y85" s="1">
        <v>6628.09</v>
      </c>
      <c r="Z85" s="1">
        <v>8136.75</v>
      </c>
      <c r="AA85" s="1">
        <v>9716.57</v>
      </c>
      <c r="AB85" s="1">
        <v>18225.08</v>
      </c>
      <c r="AC85" s="1">
        <v>14044.23</v>
      </c>
      <c r="AD85" s="1">
        <v>6479.41</v>
      </c>
      <c r="AE85" s="1">
        <v>45084.23</v>
      </c>
      <c r="AF85" s="2">
        <v>15266.19</v>
      </c>
      <c r="AG85" s="1">
        <v>29474.83</v>
      </c>
      <c r="AH85" s="2">
        <v>31029.14</v>
      </c>
      <c r="AI85" s="1">
        <v>35696.44</v>
      </c>
      <c r="AJ85" s="1">
        <v>34303.33</v>
      </c>
      <c r="AK85" s="1">
        <v>11647.99</v>
      </c>
      <c r="AL85" s="1">
        <v>9564.93</v>
      </c>
      <c r="AM85" s="1">
        <v>9363.82</v>
      </c>
      <c r="AN85" s="1">
        <v>16903.52</v>
      </c>
      <c r="AO85" s="1">
        <v>4129.52</v>
      </c>
      <c r="AP85" s="1">
        <v>42590.76</v>
      </c>
      <c r="AQ85" s="9">
        <f t="shared" si="19"/>
        <v>197089.16</v>
      </c>
      <c r="AR85" s="9">
        <f t="shared" si="20"/>
        <v>209420.25</v>
      </c>
      <c r="AS85" s="67">
        <f t="shared" si="21"/>
        <v>406509.41000000003</v>
      </c>
      <c r="AT85" s="68"/>
      <c r="AU85" s="68">
        <v>880</v>
      </c>
      <c r="AV85" s="78">
        <f t="shared" si="15"/>
        <v>-190124.13200000007</v>
      </c>
      <c r="AW85" s="37">
        <v>244234.04</v>
      </c>
    </row>
    <row r="86" spans="1:49" ht="15.75" customHeight="1">
      <c r="A86" s="1">
        <v>76</v>
      </c>
      <c r="B86" s="1" t="s">
        <v>68</v>
      </c>
      <c r="C86" s="1">
        <v>391.7</v>
      </c>
      <c r="D86" s="1">
        <v>0</v>
      </c>
      <c r="E86" s="1">
        <f t="shared" si="12"/>
        <v>391.7</v>
      </c>
      <c r="F86" s="14">
        <v>10.63</v>
      </c>
      <c r="G86" s="2">
        <f t="shared" si="13"/>
        <v>4163.771</v>
      </c>
      <c r="H86" s="2">
        <f t="shared" si="11"/>
        <v>24982.625999999997</v>
      </c>
      <c r="I86" s="1">
        <v>11.16</v>
      </c>
      <c r="J86" s="2">
        <f t="shared" si="16"/>
        <v>4371.372</v>
      </c>
      <c r="K86" s="2">
        <f t="shared" si="17"/>
        <v>26228.232000000004</v>
      </c>
      <c r="L86" s="16">
        <f t="shared" si="18"/>
        <v>51210.858</v>
      </c>
      <c r="M86" s="2">
        <v>-2406.36</v>
      </c>
      <c r="N86" s="33">
        <f t="shared" si="14"/>
        <v>48804.498</v>
      </c>
      <c r="O86" s="1">
        <v>0</v>
      </c>
      <c r="P86" s="1">
        <v>4046.52</v>
      </c>
      <c r="Q86" s="9">
        <v>0</v>
      </c>
      <c r="R86" s="6">
        <v>48558.2</v>
      </c>
      <c r="S86" s="1">
        <v>0</v>
      </c>
      <c r="T86" s="1">
        <v>1437.54</v>
      </c>
      <c r="U86" s="1">
        <v>0</v>
      </c>
      <c r="V86" s="1">
        <v>1437.54</v>
      </c>
      <c r="W86" s="1">
        <v>0</v>
      </c>
      <c r="X86" s="1">
        <v>1814.48</v>
      </c>
      <c r="Y86" s="1">
        <v>0</v>
      </c>
      <c r="Z86" s="1">
        <v>2397.95</v>
      </c>
      <c r="AA86" s="1">
        <v>0</v>
      </c>
      <c r="AB86" s="1">
        <v>2838.53</v>
      </c>
      <c r="AC86" s="1">
        <v>0</v>
      </c>
      <c r="AD86" s="1">
        <v>2147.98</v>
      </c>
      <c r="AE86" s="1">
        <v>0</v>
      </c>
      <c r="AF86" s="2">
        <v>2820.02</v>
      </c>
      <c r="AG86" s="1">
        <v>0</v>
      </c>
      <c r="AH86" s="2">
        <v>3367.16</v>
      </c>
      <c r="AI86" s="1">
        <v>0</v>
      </c>
      <c r="AJ86" s="1">
        <v>3504.88</v>
      </c>
      <c r="AK86" s="1">
        <v>0</v>
      </c>
      <c r="AL86" s="1">
        <v>40407.95</v>
      </c>
      <c r="AM86" s="1">
        <v>0</v>
      </c>
      <c r="AN86" s="1">
        <v>6732.89</v>
      </c>
      <c r="AO86" s="1">
        <v>0</v>
      </c>
      <c r="AP86" s="1">
        <v>2016.86</v>
      </c>
      <c r="AQ86" s="9">
        <f t="shared" si="19"/>
        <v>0</v>
      </c>
      <c r="AR86" s="9">
        <f t="shared" si="20"/>
        <v>70923.78</v>
      </c>
      <c r="AS86" s="67">
        <f t="shared" si="21"/>
        <v>70923.78</v>
      </c>
      <c r="AT86" s="69">
        <v>395.48</v>
      </c>
      <c r="AU86" s="68">
        <v>880</v>
      </c>
      <c r="AV86" s="78">
        <f t="shared" si="15"/>
        <v>-23394.762</v>
      </c>
      <c r="AW86" s="37">
        <v>268758.81</v>
      </c>
    </row>
    <row r="87" spans="1:49" ht="15.75" customHeight="1">
      <c r="A87" s="1">
        <v>77</v>
      </c>
      <c r="B87" s="1" t="s">
        <v>69</v>
      </c>
      <c r="C87" s="1">
        <v>600.9</v>
      </c>
      <c r="D87" s="1">
        <v>0</v>
      </c>
      <c r="E87" s="1">
        <f t="shared" si="12"/>
        <v>600.9</v>
      </c>
      <c r="F87" s="14">
        <v>9.04</v>
      </c>
      <c r="G87" s="2">
        <f t="shared" si="13"/>
        <v>5432.1359999999995</v>
      </c>
      <c r="H87" s="2">
        <f t="shared" si="11"/>
        <v>32592.816</v>
      </c>
      <c r="I87" s="1">
        <v>9.45</v>
      </c>
      <c r="J87" s="2">
        <f t="shared" si="16"/>
        <v>5678.504999999999</v>
      </c>
      <c r="K87" s="2">
        <f t="shared" si="17"/>
        <v>34071.03</v>
      </c>
      <c r="L87" s="16">
        <f t="shared" si="18"/>
        <v>66663.84599999999</v>
      </c>
      <c r="M87" s="2">
        <v>-7437.58</v>
      </c>
      <c r="N87" s="33">
        <f t="shared" si="14"/>
        <v>59226.26599999999</v>
      </c>
      <c r="O87" s="1">
        <v>0</v>
      </c>
      <c r="P87" s="1">
        <v>4920.98</v>
      </c>
      <c r="Q87" s="9">
        <v>0</v>
      </c>
      <c r="R87" s="6">
        <v>59051.76</v>
      </c>
      <c r="S87" s="1">
        <v>0</v>
      </c>
      <c r="T87" s="1">
        <v>1327.99</v>
      </c>
      <c r="U87" s="1">
        <v>0</v>
      </c>
      <c r="V87" s="1">
        <v>1327.99</v>
      </c>
      <c r="W87" s="1">
        <v>0</v>
      </c>
      <c r="X87" s="1">
        <v>2827.99</v>
      </c>
      <c r="Y87" s="1">
        <v>0</v>
      </c>
      <c r="Z87" s="1">
        <v>1752.74</v>
      </c>
      <c r="AA87" s="1">
        <v>0</v>
      </c>
      <c r="AB87" s="1">
        <v>1327.99</v>
      </c>
      <c r="AC87" s="1">
        <v>0</v>
      </c>
      <c r="AD87" s="1">
        <v>1327.99</v>
      </c>
      <c r="AE87" s="1">
        <v>0</v>
      </c>
      <c r="AF87" s="2">
        <v>1382.07</v>
      </c>
      <c r="AG87" s="1">
        <v>0</v>
      </c>
      <c r="AH87" s="2">
        <v>5979.02</v>
      </c>
      <c r="AI87" s="1">
        <v>0</v>
      </c>
      <c r="AJ87" s="1">
        <v>9771.23</v>
      </c>
      <c r="AK87" s="1">
        <v>0</v>
      </c>
      <c r="AL87" s="1">
        <v>4871.76</v>
      </c>
      <c r="AM87" s="1">
        <v>0</v>
      </c>
      <c r="AN87" s="1">
        <v>20209.3</v>
      </c>
      <c r="AO87" s="1">
        <v>0</v>
      </c>
      <c r="AP87" s="1">
        <v>28097.16</v>
      </c>
      <c r="AQ87" s="9">
        <f t="shared" si="19"/>
        <v>0</v>
      </c>
      <c r="AR87" s="9">
        <f t="shared" si="20"/>
        <v>80203.23</v>
      </c>
      <c r="AS87" s="67">
        <f t="shared" si="21"/>
        <v>80203.23</v>
      </c>
      <c r="AT87" s="68"/>
      <c r="AU87" s="68">
        <v>880</v>
      </c>
      <c r="AV87" s="78">
        <f t="shared" si="15"/>
        <v>-21856.964000000007</v>
      </c>
      <c r="AW87" s="37">
        <v>396927.63</v>
      </c>
    </row>
    <row r="88" spans="1:49" ht="18">
      <c r="A88" s="1">
        <v>78</v>
      </c>
      <c r="B88" s="1" t="s">
        <v>70</v>
      </c>
      <c r="C88" s="1">
        <v>379.7</v>
      </c>
      <c r="D88" s="1">
        <v>0</v>
      </c>
      <c r="E88" s="1">
        <f t="shared" si="12"/>
        <v>379.7</v>
      </c>
      <c r="F88" s="14">
        <v>8.75</v>
      </c>
      <c r="G88" s="2">
        <f t="shared" si="13"/>
        <v>3322.375</v>
      </c>
      <c r="H88" s="2">
        <f t="shared" si="11"/>
        <v>19934.25</v>
      </c>
      <c r="I88" s="1">
        <v>9.09</v>
      </c>
      <c r="J88" s="2">
        <f t="shared" si="16"/>
        <v>3451.473</v>
      </c>
      <c r="K88" s="2">
        <f t="shared" si="17"/>
        <v>20708.838</v>
      </c>
      <c r="L88" s="16">
        <f t="shared" si="18"/>
        <v>40643.088</v>
      </c>
      <c r="M88" s="2">
        <v>-4428.18</v>
      </c>
      <c r="N88" s="33">
        <f t="shared" si="14"/>
        <v>36214.908</v>
      </c>
      <c r="O88" s="1">
        <v>0</v>
      </c>
      <c r="P88" s="1">
        <v>3019.81</v>
      </c>
      <c r="Q88" s="9">
        <v>0</v>
      </c>
      <c r="R88" s="6">
        <v>36237.69</v>
      </c>
      <c r="S88" s="1">
        <v>0</v>
      </c>
      <c r="T88" s="1">
        <v>1919.51</v>
      </c>
      <c r="U88" s="1">
        <v>0</v>
      </c>
      <c r="V88" s="1">
        <v>19141.33</v>
      </c>
      <c r="W88" s="1">
        <v>0</v>
      </c>
      <c r="X88" s="1">
        <v>2516.79</v>
      </c>
      <c r="Y88" s="1">
        <v>0</v>
      </c>
      <c r="Z88" s="1">
        <v>2267.27</v>
      </c>
      <c r="AA88" s="1">
        <v>0</v>
      </c>
      <c r="AB88" s="1">
        <v>2235.26</v>
      </c>
      <c r="AC88" s="1">
        <v>0</v>
      </c>
      <c r="AD88" s="1">
        <v>1016.79</v>
      </c>
      <c r="AE88" s="1">
        <v>0</v>
      </c>
      <c r="AF88" s="2">
        <v>1050.96</v>
      </c>
      <c r="AG88" s="1">
        <v>0</v>
      </c>
      <c r="AH88" s="2">
        <v>2372.8</v>
      </c>
      <c r="AI88" s="1">
        <v>0</v>
      </c>
      <c r="AJ88" s="1">
        <v>2550.34</v>
      </c>
      <c r="AK88" s="1">
        <v>0</v>
      </c>
      <c r="AL88" s="1">
        <v>2049.78</v>
      </c>
      <c r="AM88" s="1">
        <v>0</v>
      </c>
      <c r="AN88" s="1">
        <v>18685.8</v>
      </c>
      <c r="AO88" s="1">
        <v>0</v>
      </c>
      <c r="AP88" s="1">
        <v>1050.96</v>
      </c>
      <c r="AQ88" s="9">
        <f t="shared" si="19"/>
        <v>0</v>
      </c>
      <c r="AR88" s="9">
        <f t="shared" si="20"/>
        <v>56857.590000000004</v>
      </c>
      <c r="AS88" s="67">
        <f t="shared" si="21"/>
        <v>56857.590000000004</v>
      </c>
      <c r="AT88" s="68"/>
      <c r="AU88" s="68">
        <v>880</v>
      </c>
      <c r="AV88" s="78">
        <f t="shared" si="15"/>
        <v>-21522.682</v>
      </c>
      <c r="AW88" s="37">
        <v>90062.96</v>
      </c>
    </row>
    <row r="89" spans="1:49" ht="15.75" customHeight="1">
      <c r="A89" s="1">
        <v>79</v>
      </c>
      <c r="B89" s="1" t="s">
        <v>71</v>
      </c>
      <c r="C89" s="1">
        <v>377.8</v>
      </c>
      <c r="D89" s="1">
        <v>0</v>
      </c>
      <c r="E89" s="1">
        <f t="shared" si="12"/>
        <v>377.8</v>
      </c>
      <c r="F89" s="14">
        <v>8.75</v>
      </c>
      <c r="G89" s="2">
        <f t="shared" si="13"/>
        <v>3305.75</v>
      </c>
      <c r="H89" s="2">
        <f t="shared" si="11"/>
        <v>19834.5</v>
      </c>
      <c r="I89" s="1">
        <v>9.09</v>
      </c>
      <c r="J89" s="2">
        <f t="shared" si="16"/>
        <v>3434.202</v>
      </c>
      <c r="K89" s="2">
        <f t="shared" si="17"/>
        <v>20605.212</v>
      </c>
      <c r="L89" s="16">
        <f t="shared" si="18"/>
        <v>40439.712</v>
      </c>
      <c r="M89" s="2">
        <v>-5657.43</v>
      </c>
      <c r="N89" s="33">
        <f t="shared" si="14"/>
        <v>34782.282</v>
      </c>
      <c r="O89" s="1">
        <v>0</v>
      </c>
      <c r="P89" s="1">
        <v>2900.41</v>
      </c>
      <c r="Q89" s="9">
        <v>0</v>
      </c>
      <c r="R89" s="6">
        <v>34804.95</v>
      </c>
      <c r="S89" s="1">
        <v>0</v>
      </c>
      <c r="T89" s="1">
        <v>1915.31</v>
      </c>
      <c r="U89" s="1">
        <v>0</v>
      </c>
      <c r="V89" s="1">
        <v>2186.2</v>
      </c>
      <c r="W89" s="1">
        <v>0</v>
      </c>
      <c r="X89" s="1">
        <v>2512.59</v>
      </c>
      <c r="Y89" s="1">
        <v>0</v>
      </c>
      <c r="Z89" s="1">
        <v>2263.07</v>
      </c>
      <c r="AA89" s="1">
        <v>0</v>
      </c>
      <c r="AB89" s="1">
        <v>2231.06</v>
      </c>
      <c r="AC89" s="1">
        <v>0</v>
      </c>
      <c r="AD89" s="1">
        <v>1229.49</v>
      </c>
      <c r="AE89" s="1">
        <v>0</v>
      </c>
      <c r="AF89" s="2">
        <v>1046.59</v>
      </c>
      <c r="AG89" s="1">
        <v>0</v>
      </c>
      <c r="AH89" s="2">
        <v>3025.8</v>
      </c>
      <c r="AI89" s="1">
        <v>0</v>
      </c>
      <c r="AJ89" s="1">
        <v>2545.97</v>
      </c>
      <c r="AK89" s="1">
        <v>0</v>
      </c>
      <c r="AL89" s="1">
        <v>2045.41</v>
      </c>
      <c r="AM89" s="1">
        <v>0</v>
      </c>
      <c r="AN89" s="1">
        <v>3188.91</v>
      </c>
      <c r="AO89" s="1">
        <v>0</v>
      </c>
      <c r="AP89" s="1">
        <v>1546.59</v>
      </c>
      <c r="AQ89" s="9">
        <f t="shared" si="19"/>
        <v>0</v>
      </c>
      <c r="AR89" s="9">
        <f t="shared" si="20"/>
        <v>25736.99</v>
      </c>
      <c r="AS89" s="67">
        <f t="shared" si="21"/>
        <v>25736.99</v>
      </c>
      <c r="AT89" s="68"/>
      <c r="AU89" s="68">
        <v>880</v>
      </c>
      <c r="AV89" s="78">
        <f t="shared" si="15"/>
        <v>8165.291999999998</v>
      </c>
      <c r="AW89" s="37">
        <v>358655.57</v>
      </c>
    </row>
    <row r="90" spans="1:49" ht="18">
      <c r="A90" s="1">
        <v>80</v>
      </c>
      <c r="B90" s="1" t="s">
        <v>72</v>
      </c>
      <c r="C90" s="1">
        <v>363.5</v>
      </c>
      <c r="D90" s="1">
        <v>0</v>
      </c>
      <c r="E90" s="1">
        <f t="shared" si="12"/>
        <v>363.5</v>
      </c>
      <c r="F90" s="14">
        <v>8.75</v>
      </c>
      <c r="G90" s="2">
        <f t="shared" si="13"/>
        <v>3180.625</v>
      </c>
      <c r="H90" s="2">
        <f t="shared" si="11"/>
        <v>19083.75</v>
      </c>
      <c r="I90" s="1">
        <v>9.09</v>
      </c>
      <c r="J90" s="2">
        <f t="shared" si="16"/>
        <v>3304.215</v>
      </c>
      <c r="K90" s="2">
        <f t="shared" si="17"/>
        <v>19825.29</v>
      </c>
      <c r="L90" s="16">
        <f t="shared" si="18"/>
        <v>38909.04</v>
      </c>
      <c r="M90" s="2">
        <v>-31086.98</v>
      </c>
      <c r="N90" s="33">
        <f t="shared" si="14"/>
        <v>7822.060000000001</v>
      </c>
      <c r="O90" s="1">
        <v>0</v>
      </c>
      <c r="P90" s="1">
        <v>2027.79</v>
      </c>
      <c r="Q90" s="9">
        <v>0</v>
      </c>
      <c r="R90" s="6">
        <v>24333.51</v>
      </c>
      <c r="S90" s="1">
        <v>0</v>
      </c>
      <c r="T90" s="1">
        <v>980.99</v>
      </c>
      <c r="U90" s="1">
        <v>0</v>
      </c>
      <c r="V90" s="1">
        <v>7807.58</v>
      </c>
      <c r="W90" s="1">
        <v>0</v>
      </c>
      <c r="X90" s="1">
        <v>2230.99</v>
      </c>
      <c r="Y90" s="1">
        <v>0</v>
      </c>
      <c r="Z90" s="1">
        <v>980.99</v>
      </c>
      <c r="AA90" s="1">
        <v>0</v>
      </c>
      <c r="AB90" s="1">
        <v>980.99</v>
      </c>
      <c r="AC90" s="1">
        <v>0</v>
      </c>
      <c r="AD90" s="1">
        <v>980.99</v>
      </c>
      <c r="AE90" s="1">
        <v>0</v>
      </c>
      <c r="AF90" s="2">
        <v>1013.7</v>
      </c>
      <c r="AG90" s="1">
        <v>0</v>
      </c>
      <c r="AH90" s="2">
        <v>2282.34</v>
      </c>
      <c r="AI90" s="1">
        <v>0</v>
      </c>
      <c r="AJ90" s="1">
        <v>2513.08</v>
      </c>
      <c r="AK90" s="1">
        <v>0</v>
      </c>
      <c r="AL90" s="1">
        <v>2012.52</v>
      </c>
      <c r="AM90" s="1">
        <v>0</v>
      </c>
      <c r="AN90" s="1">
        <v>5513.49</v>
      </c>
      <c r="AO90" s="1">
        <v>0</v>
      </c>
      <c r="AP90" s="1">
        <v>5993.45</v>
      </c>
      <c r="AQ90" s="9">
        <f t="shared" si="19"/>
        <v>0</v>
      </c>
      <c r="AR90" s="9">
        <f t="shared" si="20"/>
        <v>33291.11</v>
      </c>
      <c r="AS90" s="67">
        <f t="shared" si="21"/>
        <v>33291.11</v>
      </c>
      <c r="AT90" s="68"/>
      <c r="AU90" s="68">
        <v>880</v>
      </c>
      <c r="AV90" s="78">
        <f t="shared" si="15"/>
        <v>-26349.05</v>
      </c>
      <c r="AW90" s="37">
        <v>162221.54</v>
      </c>
    </row>
    <row r="91" spans="1:49" ht="18">
      <c r="A91" s="1">
        <v>81</v>
      </c>
      <c r="B91" s="1" t="s">
        <v>73</v>
      </c>
      <c r="C91" s="1">
        <v>609.2</v>
      </c>
      <c r="D91" s="1">
        <v>0</v>
      </c>
      <c r="E91" s="1">
        <f t="shared" si="12"/>
        <v>609.2</v>
      </c>
      <c r="F91" s="14">
        <v>10.54</v>
      </c>
      <c r="G91" s="2">
        <f t="shared" si="13"/>
        <v>6420.968</v>
      </c>
      <c r="H91" s="2">
        <f t="shared" si="11"/>
        <v>38525.808</v>
      </c>
      <c r="I91" s="1">
        <v>10.96</v>
      </c>
      <c r="J91" s="2">
        <f t="shared" si="16"/>
        <v>6676.832000000001</v>
      </c>
      <c r="K91" s="2">
        <f t="shared" si="17"/>
        <v>40060.992000000006</v>
      </c>
      <c r="L91" s="16">
        <f t="shared" si="18"/>
        <v>78586.8</v>
      </c>
      <c r="M91" s="2">
        <v>-47026.87</v>
      </c>
      <c r="N91" s="33">
        <f t="shared" si="14"/>
        <v>31559.93</v>
      </c>
      <c r="O91" s="1">
        <v>0</v>
      </c>
      <c r="P91" s="1">
        <v>3278.87</v>
      </c>
      <c r="Q91" s="9">
        <v>0</v>
      </c>
      <c r="R91" s="6">
        <v>39346.38</v>
      </c>
      <c r="S91" s="1">
        <v>0</v>
      </c>
      <c r="T91" s="1">
        <v>7308.09</v>
      </c>
      <c r="U91" s="1">
        <v>0</v>
      </c>
      <c r="V91" s="1">
        <v>1523.98</v>
      </c>
      <c r="W91" s="1">
        <v>0</v>
      </c>
      <c r="X91" s="1">
        <v>7871.56</v>
      </c>
      <c r="Y91" s="1">
        <v>0</v>
      </c>
      <c r="Z91" s="1">
        <v>1948.73</v>
      </c>
      <c r="AA91" s="1">
        <v>0</v>
      </c>
      <c r="AB91" s="1">
        <v>1523.98</v>
      </c>
      <c r="AC91" s="1">
        <v>0</v>
      </c>
      <c r="AD91" s="1">
        <v>1523.98</v>
      </c>
      <c r="AE91" s="1">
        <v>0</v>
      </c>
      <c r="AF91" s="2">
        <v>1578.81</v>
      </c>
      <c r="AG91" s="1">
        <v>0</v>
      </c>
      <c r="AH91" s="2">
        <v>3493.67</v>
      </c>
      <c r="AI91" s="1">
        <v>0</v>
      </c>
      <c r="AJ91" s="1">
        <v>3078.19</v>
      </c>
      <c r="AK91" s="1">
        <v>0</v>
      </c>
      <c r="AL91" s="1">
        <v>100833.3</v>
      </c>
      <c r="AM91" s="1">
        <v>0</v>
      </c>
      <c r="AN91" s="1">
        <v>4599.53</v>
      </c>
      <c r="AO91" s="1">
        <v>0</v>
      </c>
      <c r="AP91" s="1">
        <v>1578.81</v>
      </c>
      <c r="AQ91" s="9">
        <f t="shared" si="19"/>
        <v>0</v>
      </c>
      <c r="AR91" s="9">
        <f t="shared" si="20"/>
        <v>136862.63</v>
      </c>
      <c r="AS91" s="67">
        <f t="shared" si="21"/>
        <v>136862.63</v>
      </c>
      <c r="AT91" s="68"/>
      <c r="AU91" s="68">
        <v>880</v>
      </c>
      <c r="AV91" s="78">
        <f t="shared" si="15"/>
        <v>-106182.70000000001</v>
      </c>
      <c r="AW91" s="37">
        <v>39048.5</v>
      </c>
    </row>
    <row r="92" spans="1:49" ht="18">
      <c r="A92" s="1">
        <v>82</v>
      </c>
      <c r="B92" s="1" t="s">
        <v>74</v>
      </c>
      <c r="C92" s="1">
        <v>463.7</v>
      </c>
      <c r="D92" s="1">
        <v>0</v>
      </c>
      <c r="E92" s="1">
        <f t="shared" si="12"/>
        <v>463.7</v>
      </c>
      <c r="F92" s="14">
        <v>10.54</v>
      </c>
      <c r="G92" s="2">
        <f t="shared" si="13"/>
        <v>4887.397999999999</v>
      </c>
      <c r="H92" s="2">
        <f t="shared" si="11"/>
        <v>29324.387999999995</v>
      </c>
      <c r="I92" s="1">
        <v>10.96</v>
      </c>
      <c r="J92" s="2">
        <f t="shared" si="16"/>
        <v>5082.152</v>
      </c>
      <c r="K92" s="2">
        <f t="shared" si="17"/>
        <v>30492.912</v>
      </c>
      <c r="L92" s="16">
        <f t="shared" si="18"/>
        <v>59817.299999999996</v>
      </c>
      <c r="M92" s="2">
        <v>-35492.18</v>
      </c>
      <c r="N92" s="33">
        <f t="shared" si="14"/>
        <v>24325.119999999995</v>
      </c>
      <c r="O92" s="1">
        <v>0</v>
      </c>
      <c r="P92" s="1">
        <v>2537.79</v>
      </c>
      <c r="Q92" s="9">
        <v>0</v>
      </c>
      <c r="R92" s="6">
        <v>30453.48</v>
      </c>
      <c r="S92" s="1">
        <v>0</v>
      </c>
      <c r="T92" s="1">
        <v>2119.57</v>
      </c>
      <c r="U92" s="1">
        <v>0</v>
      </c>
      <c r="V92" s="1">
        <v>1202.43</v>
      </c>
      <c r="W92" s="1">
        <v>0</v>
      </c>
      <c r="X92" s="1">
        <v>1279.9</v>
      </c>
      <c r="Y92" s="1">
        <v>0</v>
      </c>
      <c r="Z92" s="1">
        <v>50718.04</v>
      </c>
      <c r="AA92" s="1">
        <v>0</v>
      </c>
      <c r="AB92" s="1">
        <v>1202.43</v>
      </c>
      <c r="AC92" s="1">
        <v>0</v>
      </c>
      <c r="AD92" s="1">
        <v>2448.19</v>
      </c>
      <c r="AE92" s="1">
        <v>0</v>
      </c>
      <c r="AF92" s="2">
        <v>1244.16</v>
      </c>
      <c r="AG92" s="1">
        <v>0</v>
      </c>
      <c r="AH92" s="2">
        <v>2617.33</v>
      </c>
      <c r="AI92" s="1">
        <v>0</v>
      </c>
      <c r="AJ92" s="1">
        <v>1244.16</v>
      </c>
      <c r="AK92" s="1">
        <v>0</v>
      </c>
      <c r="AL92" s="1">
        <v>4105.73</v>
      </c>
      <c r="AM92" s="1">
        <v>0</v>
      </c>
      <c r="AN92" s="1">
        <v>4264.88</v>
      </c>
      <c r="AO92" s="1">
        <v>0</v>
      </c>
      <c r="AP92" s="1">
        <v>1268.64</v>
      </c>
      <c r="AQ92" s="9">
        <f t="shared" si="19"/>
        <v>0</v>
      </c>
      <c r="AR92" s="9">
        <f t="shared" si="20"/>
        <v>73715.46000000002</v>
      </c>
      <c r="AS92" s="67">
        <f t="shared" si="21"/>
        <v>73715.46000000002</v>
      </c>
      <c r="AT92" s="68"/>
      <c r="AU92" s="68">
        <v>880</v>
      </c>
      <c r="AV92" s="78">
        <f t="shared" si="15"/>
        <v>-50270.340000000026</v>
      </c>
      <c r="AW92" s="37">
        <v>39655.61</v>
      </c>
    </row>
    <row r="93" spans="1:49" ht="18">
      <c r="A93" s="1">
        <v>83</v>
      </c>
      <c r="B93" s="1" t="s">
        <v>75</v>
      </c>
      <c r="C93" s="1">
        <v>5598.2</v>
      </c>
      <c r="D93" s="1">
        <v>251.2</v>
      </c>
      <c r="E93" s="1">
        <f t="shared" si="12"/>
        <v>5849.4</v>
      </c>
      <c r="F93" s="14">
        <v>12.85</v>
      </c>
      <c r="G93" s="2">
        <f t="shared" si="13"/>
        <v>75164.79</v>
      </c>
      <c r="H93" s="2">
        <f t="shared" si="11"/>
        <v>450988.74</v>
      </c>
      <c r="I93" s="1">
        <v>13.36</v>
      </c>
      <c r="J93" s="2">
        <f t="shared" si="16"/>
        <v>78147.984</v>
      </c>
      <c r="K93" s="2">
        <f t="shared" si="17"/>
        <v>468887.904</v>
      </c>
      <c r="L93" s="16">
        <f t="shared" si="18"/>
        <v>919876.644</v>
      </c>
      <c r="M93" s="2">
        <v>-193094.91</v>
      </c>
      <c r="N93" s="33">
        <f t="shared" si="14"/>
        <v>726781.7339999999</v>
      </c>
      <c r="O93" s="1">
        <v>0</v>
      </c>
      <c r="P93" s="1">
        <v>60576.84</v>
      </c>
      <c r="Q93" s="9">
        <v>0</v>
      </c>
      <c r="R93" s="6">
        <v>726922.12</v>
      </c>
      <c r="S93" s="1">
        <v>0</v>
      </c>
      <c r="T93" s="1">
        <v>47622.19</v>
      </c>
      <c r="U93" s="1">
        <v>0</v>
      </c>
      <c r="V93" s="1">
        <v>27530.66</v>
      </c>
      <c r="W93" s="1">
        <v>0</v>
      </c>
      <c r="X93" s="1">
        <v>97089.58</v>
      </c>
      <c r="Y93" s="1">
        <v>0</v>
      </c>
      <c r="Z93" s="1">
        <v>39282.95</v>
      </c>
      <c r="AA93" s="1">
        <v>0</v>
      </c>
      <c r="AB93" s="1">
        <v>205299.38</v>
      </c>
      <c r="AC93" s="1">
        <v>0</v>
      </c>
      <c r="AD93" s="1">
        <v>59257.25</v>
      </c>
      <c r="AE93" s="1">
        <v>0</v>
      </c>
      <c r="AF93" s="2">
        <v>98133.91</v>
      </c>
      <c r="AG93" s="1">
        <v>0</v>
      </c>
      <c r="AH93" s="2">
        <v>74496.11</v>
      </c>
      <c r="AI93" s="1">
        <v>0</v>
      </c>
      <c r="AJ93" s="1">
        <v>70337.28</v>
      </c>
      <c r="AK93" s="1">
        <v>0</v>
      </c>
      <c r="AL93" s="1">
        <v>125649.5</v>
      </c>
      <c r="AM93" s="1">
        <v>0</v>
      </c>
      <c r="AN93" s="1">
        <v>42019.34</v>
      </c>
      <c r="AO93" s="1">
        <v>0</v>
      </c>
      <c r="AP93" s="1">
        <v>60749.1</v>
      </c>
      <c r="AQ93" s="9">
        <f t="shared" si="19"/>
        <v>0</v>
      </c>
      <c r="AR93" s="9">
        <f t="shared" si="20"/>
        <v>947467.25</v>
      </c>
      <c r="AS93" s="67">
        <f t="shared" si="21"/>
        <v>947467.25</v>
      </c>
      <c r="AT93" s="68">
        <f>890+1606.72</f>
        <v>2496.7200000000003</v>
      </c>
      <c r="AU93" s="68">
        <v>880</v>
      </c>
      <c r="AV93" s="78">
        <f t="shared" si="15"/>
        <v>-224062.23600000006</v>
      </c>
      <c r="AW93" s="37">
        <v>354090.96</v>
      </c>
    </row>
    <row r="94" spans="1:49" ht="18">
      <c r="A94" s="1">
        <v>84</v>
      </c>
      <c r="B94" s="1" t="s">
        <v>76</v>
      </c>
      <c r="C94" s="1">
        <v>471.7</v>
      </c>
      <c r="D94" s="1">
        <v>0</v>
      </c>
      <c r="E94" s="1">
        <f t="shared" si="12"/>
        <v>471.7</v>
      </c>
      <c r="F94" s="14">
        <v>8.73</v>
      </c>
      <c r="G94" s="2">
        <f t="shared" si="13"/>
        <v>4117.941</v>
      </c>
      <c r="H94" s="2">
        <f t="shared" si="11"/>
        <v>24707.646</v>
      </c>
      <c r="I94" s="1">
        <v>9.08</v>
      </c>
      <c r="J94" s="2">
        <f t="shared" si="16"/>
        <v>4283.036</v>
      </c>
      <c r="K94" s="2">
        <f t="shared" si="17"/>
        <v>25698.216</v>
      </c>
      <c r="L94" s="16">
        <f t="shared" si="18"/>
        <v>50405.862</v>
      </c>
      <c r="M94" s="2">
        <v>-12677.42</v>
      </c>
      <c r="N94" s="33">
        <f t="shared" si="14"/>
        <v>37728.442</v>
      </c>
      <c r="O94" s="1">
        <v>0</v>
      </c>
      <c r="P94" s="1">
        <v>3143.85</v>
      </c>
      <c r="Q94" s="9">
        <v>0</v>
      </c>
      <c r="R94" s="6">
        <v>37726.18</v>
      </c>
      <c r="S94" s="1">
        <v>0</v>
      </c>
      <c r="T94" s="1">
        <v>1622.83</v>
      </c>
      <c r="U94" s="1">
        <v>0</v>
      </c>
      <c r="V94" s="1">
        <v>4163.11</v>
      </c>
      <c r="W94" s="1">
        <v>0</v>
      </c>
      <c r="X94" s="1">
        <v>1597.05</v>
      </c>
      <c r="Y94" s="1">
        <v>0</v>
      </c>
      <c r="Z94" s="1">
        <v>11569.78</v>
      </c>
      <c r="AA94" s="1">
        <v>0</v>
      </c>
      <c r="AB94" s="1">
        <v>1220.11</v>
      </c>
      <c r="AC94" s="1">
        <v>0</v>
      </c>
      <c r="AD94" s="1">
        <v>1535.47</v>
      </c>
      <c r="AE94" s="1">
        <v>0</v>
      </c>
      <c r="AF94" s="2">
        <v>12261.19</v>
      </c>
      <c r="AG94" s="1">
        <v>0</v>
      </c>
      <c r="AH94" s="2">
        <v>3755.74</v>
      </c>
      <c r="AI94" s="1">
        <v>0</v>
      </c>
      <c r="AJ94" s="1">
        <v>1262.56</v>
      </c>
      <c r="AK94" s="1">
        <v>0</v>
      </c>
      <c r="AL94" s="1">
        <v>3760.76</v>
      </c>
      <c r="AM94" s="1">
        <v>0</v>
      </c>
      <c r="AN94" s="1">
        <v>1262.56</v>
      </c>
      <c r="AO94" s="1">
        <v>0</v>
      </c>
      <c r="AP94" s="1">
        <v>1287.04</v>
      </c>
      <c r="AQ94" s="9">
        <f t="shared" si="19"/>
        <v>0</v>
      </c>
      <c r="AR94" s="9">
        <f t="shared" si="20"/>
        <v>45298.2</v>
      </c>
      <c r="AS94" s="67">
        <f t="shared" si="21"/>
        <v>45298.2</v>
      </c>
      <c r="AT94" s="68"/>
      <c r="AU94" s="68">
        <v>880</v>
      </c>
      <c r="AV94" s="78">
        <f t="shared" si="15"/>
        <v>-8449.757999999994</v>
      </c>
      <c r="AW94" s="37">
        <v>112865.6</v>
      </c>
    </row>
    <row r="95" spans="1:49" ht="15.75" customHeight="1">
      <c r="A95" s="1">
        <v>85</v>
      </c>
      <c r="B95" s="1" t="s">
        <v>77</v>
      </c>
      <c r="C95" s="1">
        <v>475.5</v>
      </c>
      <c r="D95" s="1">
        <v>0</v>
      </c>
      <c r="E95" s="1">
        <f t="shared" si="12"/>
        <v>475.5</v>
      </c>
      <c r="F95" s="14">
        <v>8.39</v>
      </c>
      <c r="G95" s="2">
        <f t="shared" si="13"/>
        <v>3989.445</v>
      </c>
      <c r="H95" s="2">
        <f t="shared" si="11"/>
        <v>23936.670000000002</v>
      </c>
      <c r="I95" s="1">
        <v>8.73</v>
      </c>
      <c r="J95" s="2">
        <f t="shared" si="16"/>
        <v>4151.115</v>
      </c>
      <c r="K95" s="2">
        <f t="shared" si="17"/>
        <v>24906.69</v>
      </c>
      <c r="L95" s="16">
        <f t="shared" si="18"/>
        <v>48843.36</v>
      </c>
      <c r="M95" s="2"/>
      <c r="N95" s="33">
        <f t="shared" si="14"/>
        <v>48843.36</v>
      </c>
      <c r="O95" s="1">
        <v>0</v>
      </c>
      <c r="P95" s="1">
        <v>4069.23</v>
      </c>
      <c r="Q95" s="9">
        <v>0</v>
      </c>
      <c r="R95" s="6">
        <v>48830.81</v>
      </c>
      <c r="S95" s="1">
        <v>0</v>
      </c>
      <c r="T95" s="1">
        <v>1708.7</v>
      </c>
      <c r="U95" s="1">
        <v>0</v>
      </c>
      <c r="V95" s="1">
        <v>1228.51</v>
      </c>
      <c r="W95" s="1">
        <v>0</v>
      </c>
      <c r="X95" s="1">
        <v>1605.45</v>
      </c>
      <c r="Y95" s="1">
        <v>0</v>
      </c>
      <c r="Z95" s="1">
        <v>2188.92</v>
      </c>
      <c r="AA95" s="1">
        <v>0</v>
      </c>
      <c r="AB95" s="1">
        <v>1228.51</v>
      </c>
      <c r="AC95" s="1">
        <v>0</v>
      </c>
      <c r="AD95" s="1">
        <v>3588.25</v>
      </c>
      <c r="AE95" s="1">
        <v>0</v>
      </c>
      <c r="AF95" s="2">
        <v>1271.3</v>
      </c>
      <c r="AG95" s="1">
        <v>0</v>
      </c>
      <c r="AH95" s="2">
        <v>2915.14</v>
      </c>
      <c r="AI95" s="1">
        <v>0</v>
      </c>
      <c r="AJ95" s="1">
        <v>1271.3</v>
      </c>
      <c r="AK95" s="1">
        <v>0</v>
      </c>
      <c r="AL95" s="1">
        <v>3924.44</v>
      </c>
      <c r="AM95" s="1">
        <v>0</v>
      </c>
      <c r="AN95" s="1">
        <v>4292.02</v>
      </c>
      <c r="AO95" s="1">
        <v>0</v>
      </c>
      <c r="AP95" s="1">
        <v>1295.78</v>
      </c>
      <c r="AQ95" s="9">
        <f t="shared" si="19"/>
        <v>0</v>
      </c>
      <c r="AR95" s="9">
        <f t="shared" si="20"/>
        <v>26518.319999999996</v>
      </c>
      <c r="AS95" s="67">
        <f t="shared" si="21"/>
        <v>26518.319999999996</v>
      </c>
      <c r="AT95" s="68"/>
      <c r="AU95" s="68"/>
      <c r="AV95" s="78">
        <f t="shared" si="15"/>
        <v>22325.040000000005</v>
      </c>
      <c r="AW95" s="37">
        <v>81080.36</v>
      </c>
    </row>
    <row r="96" spans="1:49" ht="18">
      <c r="A96" s="1">
        <v>86</v>
      </c>
      <c r="B96" s="1" t="s">
        <v>78</v>
      </c>
      <c r="C96" s="1">
        <v>7840.1</v>
      </c>
      <c r="D96" s="1">
        <v>0</v>
      </c>
      <c r="E96" s="1">
        <f t="shared" si="12"/>
        <v>7840.1</v>
      </c>
      <c r="F96" s="14">
        <v>12.85</v>
      </c>
      <c r="G96" s="2">
        <f t="shared" si="13"/>
        <v>100745.285</v>
      </c>
      <c r="H96" s="2">
        <f t="shared" si="11"/>
        <v>604471.71</v>
      </c>
      <c r="I96" s="1">
        <v>13.37</v>
      </c>
      <c r="J96" s="2">
        <f t="shared" si="16"/>
        <v>104822.137</v>
      </c>
      <c r="K96" s="2">
        <f t="shared" si="17"/>
        <v>628932.822</v>
      </c>
      <c r="L96" s="16">
        <f t="shared" si="18"/>
        <v>1233404.5320000001</v>
      </c>
      <c r="M96" s="2">
        <v>-217977.3</v>
      </c>
      <c r="N96" s="33">
        <f t="shared" si="14"/>
        <v>1015427.2320000001</v>
      </c>
      <c r="O96" s="1">
        <v>0</v>
      </c>
      <c r="P96" s="1">
        <v>84595.42</v>
      </c>
      <c r="Q96" s="9">
        <v>0</v>
      </c>
      <c r="R96" s="6">
        <v>1015144.99</v>
      </c>
      <c r="S96" s="1">
        <v>0</v>
      </c>
      <c r="T96" s="1">
        <v>59603.09</v>
      </c>
      <c r="U96" s="1">
        <v>0</v>
      </c>
      <c r="V96" s="1">
        <v>47533.73</v>
      </c>
      <c r="W96" s="1">
        <v>0</v>
      </c>
      <c r="X96" s="1">
        <v>120086.29</v>
      </c>
      <c r="Y96" s="1">
        <v>0</v>
      </c>
      <c r="Z96" s="1">
        <v>167722.86</v>
      </c>
      <c r="AA96" s="1">
        <v>0</v>
      </c>
      <c r="AB96" s="1">
        <v>56684.02</v>
      </c>
      <c r="AC96" s="1">
        <v>0</v>
      </c>
      <c r="AD96" s="1">
        <v>58381.31</v>
      </c>
      <c r="AE96" s="1">
        <v>0</v>
      </c>
      <c r="AF96" s="2">
        <v>104261.04</v>
      </c>
      <c r="AG96" s="1">
        <v>0</v>
      </c>
      <c r="AH96" s="2">
        <v>135345.38</v>
      </c>
      <c r="AI96" s="1">
        <v>0</v>
      </c>
      <c r="AJ96" s="1">
        <v>102074.92</v>
      </c>
      <c r="AK96" s="1">
        <v>0</v>
      </c>
      <c r="AL96" s="1">
        <v>66672.7</v>
      </c>
      <c r="AM96" s="1">
        <v>0</v>
      </c>
      <c r="AN96" s="1">
        <v>143113.19</v>
      </c>
      <c r="AO96" s="1">
        <v>0</v>
      </c>
      <c r="AP96" s="1">
        <v>232628.87</v>
      </c>
      <c r="AQ96" s="9">
        <f t="shared" si="19"/>
        <v>0</v>
      </c>
      <c r="AR96" s="9">
        <f t="shared" si="20"/>
        <v>1294107.4</v>
      </c>
      <c r="AS96" s="67">
        <f t="shared" si="21"/>
        <v>1294107.4</v>
      </c>
      <c r="AT96" s="68">
        <v>8070</v>
      </c>
      <c r="AU96" s="68">
        <f>880+58287</f>
        <v>59167</v>
      </c>
      <c r="AV96" s="78">
        <f t="shared" si="15"/>
        <v>-345917.16799999983</v>
      </c>
      <c r="AW96" s="37">
        <v>378904.72</v>
      </c>
    </row>
    <row r="97" spans="1:61" s="39" customFormat="1" ht="18">
      <c r="A97" s="1">
        <v>87</v>
      </c>
      <c r="B97" s="1" t="s">
        <v>79</v>
      </c>
      <c r="C97" s="1">
        <v>471.4</v>
      </c>
      <c r="D97" s="1">
        <v>0</v>
      </c>
      <c r="E97" s="1">
        <f t="shared" si="12"/>
        <v>471.4</v>
      </c>
      <c r="F97" s="14">
        <v>10.54</v>
      </c>
      <c r="G97" s="2">
        <f t="shared" si="13"/>
        <v>4968.556</v>
      </c>
      <c r="H97" s="2">
        <f t="shared" si="11"/>
        <v>29811.335999999996</v>
      </c>
      <c r="I97" s="1">
        <v>10.96</v>
      </c>
      <c r="J97" s="2">
        <f t="shared" si="16"/>
        <v>5166.544</v>
      </c>
      <c r="K97" s="2">
        <f t="shared" si="17"/>
        <v>30999.264</v>
      </c>
      <c r="L97" s="16">
        <f t="shared" si="18"/>
        <v>60810.59999999999</v>
      </c>
      <c r="M97" s="2">
        <v>-107344.93</v>
      </c>
      <c r="N97" s="33">
        <f t="shared" si="14"/>
        <v>-46534.33</v>
      </c>
      <c r="O97" s="1">
        <v>0</v>
      </c>
      <c r="P97" s="1">
        <v>2579.53</v>
      </c>
      <c r="Q97" s="9">
        <v>0</v>
      </c>
      <c r="R97" s="6">
        <v>30954.32</v>
      </c>
      <c r="S97" s="1">
        <v>0</v>
      </c>
      <c r="T97" s="1">
        <v>1219.44</v>
      </c>
      <c r="U97" s="1">
        <v>0</v>
      </c>
      <c r="V97" s="1">
        <v>1219.44</v>
      </c>
      <c r="W97" s="1">
        <v>0</v>
      </c>
      <c r="X97" s="1">
        <v>1219.44</v>
      </c>
      <c r="Y97" s="1">
        <v>0</v>
      </c>
      <c r="Z97" s="1">
        <v>1219.44</v>
      </c>
      <c r="AA97" s="1">
        <v>0</v>
      </c>
      <c r="AB97" s="1">
        <v>1219.44</v>
      </c>
      <c r="AC97" s="1">
        <v>0</v>
      </c>
      <c r="AD97" s="1">
        <v>1219.44</v>
      </c>
      <c r="AE97" s="1">
        <v>0</v>
      </c>
      <c r="AF97" s="2">
        <v>1261.87</v>
      </c>
      <c r="AG97" s="1">
        <v>0</v>
      </c>
      <c r="AH97" s="2">
        <v>1821.87</v>
      </c>
      <c r="AI97" s="1">
        <v>0</v>
      </c>
      <c r="AJ97" s="1">
        <v>2761.25</v>
      </c>
      <c r="AK97" s="1">
        <v>0</v>
      </c>
      <c r="AL97" s="1">
        <v>3005.44</v>
      </c>
      <c r="AM97" s="1">
        <v>0</v>
      </c>
      <c r="AN97" s="1">
        <v>4282.59</v>
      </c>
      <c r="AO97" s="1">
        <v>0</v>
      </c>
      <c r="AP97" s="1">
        <v>1261.87</v>
      </c>
      <c r="AQ97" s="9">
        <f t="shared" si="19"/>
        <v>0</v>
      </c>
      <c r="AR97" s="9">
        <f t="shared" si="20"/>
        <v>21711.530000000002</v>
      </c>
      <c r="AS97" s="67">
        <f t="shared" si="21"/>
        <v>21711.530000000002</v>
      </c>
      <c r="AT97" s="68"/>
      <c r="AU97" s="68">
        <v>880</v>
      </c>
      <c r="AV97" s="78">
        <f t="shared" si="15"/>
        <v>-69125.86</v>
      </c>
      <c r="AW97" s="37">
        <v>217384.06</v>
      </c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1:49" ht="15.75" customHeight="1">
      <c r="A98" s="1">
        <v>88</v>
      </c>
      <c r="B98" s="1" t="s">
        <v>80</v>
      </c>
      <c r="C98" s="1">
        <v>361.2</v>
      </c>
      <c r="D98" s="1">
        <v>0</v>
      </c>
      <c r="E98" s="1">
        <f t="shared" si="12"/>
        <v>361.2</v>
      </c>
      <c r="F98" s="14">
        <v>10.54</v>
      </c>
      <c r="G98" s="2">
        <f t="shared" si="13"/>
        <v>3807.048</v>
      </c>
      <c r="H98" s="2">
        <f t="shared" si="11"/>
        <v>22842.288</v>
      </c>
      <c r="I98" s="1">
        <v>10.96</v>
      </c>
      <c r="J98" s="2">
        <f t="shared" si="16"/>
        <v>3958.7520000000004</v>
      </c>
      <c r="K98" s="2">
        <f t="shared" si="17"/>
        <v>23752.512000000002</v>
      </c>
      <c r="L98" s="16">
        <f t="shared" si="18"/>
        <v>46594.8</v>
      </c>
      <c r="M98" s="2"/>
      <c r="N98" s="33">
        <f t="shared" si="14"/>
        <v>46594.8</v>
      </c>
      <c r="O98" s="1">
        <v>0</v>
      </c>
      <c r="P98" s="1">
        <v>3883.19</v>
      </c>
      <c r="Q98" s="9">
        <v>0</v>
      </c>
      <c r="R98" s="6">
        <v>46598.27</v>
      </c>
      <c r="S98" s="1">
        <v>0</v>
      </c>
      <c r="T98" s="1">
        <v>1893.04</v>
      </c>
      <c r="U98" s="1">
        <v>0</v>
      </c>
      <c r="V98" s="1">
        <v>975.9</v>
      </c>
      <c r="W98" s="1">
        <v>0</v>
      </c>
      <c r="X98" s="1">
        <v>1352.84</v>
      </c>
      <c r="Y98" s="1">
        <v>0</v>
      </c>
      <c r="Z98" s="1">
        <v>2005.47</v>
      </c>
      <c r="AA98" s="1">
        <v>0</v>
      </c>
      <c r="AB98" s="1">
        <v>1958.36</v>
      </c>
      <c r="AC98" s="1">
        <v>0</v>
      </c>
      <c r="AD98" s="1">
        <v>1958.36</v>
      </c>
      <c r="AE98" s="1">
        <v>0</v>
      </c>
      <c r="AF98" s="2">
        <v>2026.99</v>
      </c>
      <c r="AG98" s="1">
        <v>0</v>
      </c>
      <c r="AH98" s="2">
        <v>4235.66</v>
      </c>
      <c r="AI98" s="1">
        <v>0</v>
      </c>
      <c r="AJ98" s="1">
        <v>6820.17</v>
      </c>
      <c r="AK98" s="1">
        <v>0</v>
      </c>
      <c r="AL98" s="1">
        <v>2552.64</v>
      </c>
      <c r="AM98" s="1">
        <v>0</v>
      </c>
      <c r="AN98" s="1">
        <v>6716.86</v>
      </c>
      <c r="AO98" s="1">
        <v>0</v>
      </c>
      <c r="AP98" s="1">
        <v>2053.82</v>
      </c>
      <c r="AQ98" s="9">
        <f t="shared" si="19"/>
        <v>0</v>
      </c>
      <c r="AR98" s="9">
        <f t="shared" si="20"/>
        <v>34550.11</v>
      </c>
      <c r="AS98" s="67">
        <f t="shared" si="21"/>
        <v>34550.11</v>
      </c>
      <c r="AT98" s="68"/>
      <c r="AU98" s="68"/>
      <c r="AV98" s="78">
        <f t="shared" si="15"/>
        <v>12044.690000000002</v>
      </c>
      <c r="AW98" s="37">
        <v>30248.53</v>
      </c>
    </row>
    <row r="99" spans="1:49" ht="15.75" customHeight="1">
      <c r="A99" s="1">
        <v>89</v>
      </c>
      <c r="B99" s="1" t="s">
        <v>81</v>
      </c>
      <c r="C99" s="1">
        <v>692.1</v>
      </c>
      <c r="D99" s="1">
        <v>0</v>
      </c>
      <c r="E99" s="1">
        <f t="shared" si="12"/>
        <v>692.1</v>
      </c>
      <c r="F99" s="14">
        <v>12.77</v>
      </c>
      <c r="G99" s="2">
        <f t="shared" si="13"/>
        <v>8838.117</v>
      </c>
      <c r="H99" s="2">
        <f t="shared" si="11"/>
        <v>53028.702000000005</v>
      </c>
      <c r="I99" s="1">
        <v>13.28</v>
      </c>
      <c r="J99" s="2">
        <f t="shared" si="16"/>
        <v>9191.088</v>
      </c>
      <c r="K99" s="2">
        <f t="shared" si="17"/>
        <v>55146.528</v>
      </c>
      <c r="L99" s="16">
        <f t="shared" si="18"/>
        <v>108175.23000000001</v>
      </c>
      <c r="M99" s="2"/>
      <c r="N99" s="33">
        <f t="shared" si="14"/>
        <v>108175.23000000001</v>
      </c>
      <c r="O99" s="1">
        <v>0</v>
      </c>
      <c r="P99" s="1">
        <v>9014.88</v>
      </c>
      <c r="Q99" s="9">
        <v>0</v>
      </c>
      <c r="R99" s="6">
        <v>108178.55</v>
      </c>
      <c r="S99" s="1">
        <v>0</v>
      </c>
      <c r="T99" s="1">
        <v>6445.76</v>
      </c>
      <c r="U99" s="1">
        <v>0</v>
      </c>
      <c r="V99" s="1">
        <v>6343.33</v>
      </c>
      <c r="W99" s="1">
        <v>0</v>
      </c>
      <c r="X99" s="1">
        <v>7200.47</v>
      </c>
      <c r="Y99" s="1">
        <v>0</v>
      </c>
      <c r="Z99" s="1">
        <v>12012.15</v>
      </c>
      <c r="AA99" s="1">
        <v>0</v>
      </c>
      <c r="AB99" s="1">
        <v>5215.89</v>
      </c>
      <c r="AC99" s="1">
        <v>0</v>
      </c>
      <c r="AD99" s="1">
        <v>14129.6</v>
      </c>
      <c r="AE99" s="1">
        <v>0</v>
      </c>
      <c r="AF99" s="2">
        <v>25147.42</v>
      </c>
      <c r="AG99" s="1">
        <v>0</v>
      </c>
      <c r="AH99" s="2">
        <v>11405.97</v>
      </c>
      <c r="AI99" s="1">
        <v>0</v>
      </c>
      <c r="AJ99" s="1">
        <v>7832.07</v>
      </c>
      <c r="AK99" s="1">
        <v>0</v>
      </c>
      <c r="AL99" s="1">
        <v>11828.99</v>
      </c>
      <c r="AM99" s="1">
        <v>0</v>
      </c>
      <c r="AN99" s="1">
        <v>5726.62</v>
      </c>
      <c r="AO99" s="1">
        <v>0</v>
      </c>
      <c r="AP99" s="1">
        <v>4349.2</v>
      </c>
      <c r="AQ99" s="9">
        <f t="shared" si="19"/>
        <v>0</v>
      </c>
      <c r="AR99" s="9">
        <f t="shared" si="20"/>
        <v>117637.47</v>
      </c>
      <c r="AS99" s="67">
        <f t="shared" si="21"/>
        <v>117637.47</v>
      </c>
      <c r="AT99" s="68"/>
      <c r="AU99" s="68">
        <f>(39173-34304.83)</f>
        <v>4868.169999999998</v>
      </c>
      <c r="AV99" s="78">
        <f t="shared" si="15"/>
        <v>-14330.409999999989</v>
      </c>
      <c r="AW99" s="37">
        <v>133223.8</v>
      </c>
    </row>
    <row r="100" spans="1:49" ht="18">
      <c r="A100" s="1">
        <v>90</v>
      </c>
      <c r="B100" s="1" t="s">
        <v>82</v>
      </c>
      <c r="C100" s="1">
        <v>613.3</v>
      </c>
      <c r="D100" s="1">
        <v>0</v>
      </c>
      <c r="E100" s="1">
        <f t="shared" si="12"/>
        <v>613.3</v>
      </c>
      <c r="F100" s="14">
        <v>10.54</v>
      </c>
      <c r="G100" s="2">
        <f t="shared" si="13"/>
        <v>6464.181999999999</v>
      </c>
      <c r="H100" s="2">
        <f t="shared" si="11"/>
        <v>38785.09199999999</v>
      </c>
      <c r="I100" s="1">
        <v>10.96</v>
      </c>
      <c r="J100" s="2">
        <f t="shared" si="16"/>
        <v>6721.768</v>
      </c>
      <c r="K100" s="2">
        <f t="shared" si="17"/>
        <v>40330.608</v>
      </c>
      <c r="L100" s="16">
        <f t="shared" si="18"/>
        <v>79115.69999999998</v>
      </c>
      <c r="M100" s="2">
        <v>-18013.2</v>
      </c>
      <c r="N100" s="33">
        <f t="shared" si="14"/>
        <v>61102.499999999985</v>
      </c>
      <c r="O100" s="1">
        <v>0</v>
      </c>
      <c r="P100" s="1">
        <v>5092.37</v>
      </c>
      <c r="Q100" s="9">
        <v>0</v>
      </c>
      <c r="R100" s="6">
        <v>61108.39</v>
      </c>
      <c r="S100" s="1">
        <v>0</v>
      </c>
      <c r="T100" s="1">
        <v>1935.76</v>
      </c>
      <c r="U100" s="1">
        <v>0</v>
      </c>
      <c r="V100" s="1">
        <v>1533.04</v>
      </c>
      <c r="W100" s="1">
        <v>0</v>
      </c>
      <c r="X100" s="1">
        <v>1533.04</v>
      </c>
      <c r="Y100" s="1">
        <v>0</v>
      </c>
      <c r="Z100" s="1">
        <v>1957.79</v>
      </c>
      <c r="AA100" s="1">
        <v>0</v>
      </c>
      <c r="AB100" s="1">
        <v>1533.04</v>
      </c>
      <c r="AC100" s="1">
        <v>0</v>
      </c>
      <c r="AD100" s="1">
        <v>6439.83</v>
      </c>
      <c r="AE100" s="1">
        <v>0</v>
      </c>
      <c r="AF100" s="2">
        <v>1588.24</v>
      </c>
      <c r="AG100" s="1">
        <v>0</v>
      </c>
      <c r="AH100" s="2">
        <v>5417.99</v>
      </c>
      <c r="AI100" s="1">
        <v>0</v>
      </c>
      <c r="AJ100" s="1">
        <v>4817.13</v>
      </c>
      <c r="AK100" s="1">
        <v>0</v>
      </c>
      <c r="AL100" s="1">
        <v>7888.14</v>
      </c>
      <c r="AM100" s="1">
        <v>0</v>
      </c>
      <c r="AN100" s="1">
        <v>16360.55</v>
      </c>
      <c r="AO100" s="1">
        <v>0</v>
      </c>
      <c r="AP100" s="1">
        <v>16043.99</v>
      </c>
      <c r="AQ100" s="9">
        <f t="shared" si="19"/>
        <v>0</v>
      </c>
      <c r="AR100" s="9">
        <f t="shared" si="20"/>
        <v>67048.54000000001</v>
      </c>
      <c r="AS100" s="67">
        <f t="shared" si="21"/>
        <v>67048.54000000001</v>
      </c>
      <c r="AT100" s="68"/>
      <c r="AU100" s="68">
        <v>880</v>
      </c>
      <c r="AV100" s="78">
        <f t="shared" si="15"/>
        <v>-6826.040000000023</v>
      </c>
      <c r="AW100" s="37">
        <v>109805.07</v>
      </c>
    </row>
    <row r="101" spans="1:49" ht="15.75" customHeight="1">
      <c r="A101" s="1">
        <v>91</v>
      </c>
      <c r="B101" s="1" t="s">
        <v>83</v>
      </c>
      <c r="C101" s="1">
        <v>533.6</v>
      </c>
      <c r="D101" s="1">
        <v>0</v>
      </c>
      <c r="E101" s="1">
        <f t="shared" si="12"/>
        <v>533.6</v>
      </c>
      <c r="F101" s="14">
        <v>8.48</v>
      </c>
      <c r="G101" s="2">
        <f t="shared" si="13"/>
        <v>4524.928000000001</v>
      </c>
      <c r="H101" s="2">
        <f t="shared" si="11"/>
        <v>27149.568000000007</v>
      </c>
      <c r="I101" s="1">
        <v>8.82</v>
      </c>
      <c r="J101" s="2">
        <f t="shared" si="16"/>
        <v>4706.352000000001</v>
      </c>
      <c r="K101" s="2">
        <f t="shared" si="17"/>
        <v>28238.112000000005</v>
      </c>
      <c r="L101" s="16">
        <f t="shared" si="18"/>
        <v>55387.68000000001</v>
      </c>
      <c r="M101" s="2"/>
      <c r="N101" s="33">
        <f t="shared" si="14"/>
        <v>55387.68000000001</v>
      </c>
      <c r="O101" s="1">
        <v>0</v>
      </c>
      <c r="P101" s="1">
        <v>4615.43</v>
      </c>
      <c r="Q101" s="9">
        <v>0</v>
      </c>
      <c r="R101" s="6">
        <v>55385.12</v>
      </c>
      <c r="S101" s="1">
        <v>0</v>
      </c>
      <c r="T101" s="1">
        <v>2023.5</v>
      </c>
      <c r="U101" s="1">
        <v>0</v>
      </c>
      <c r="V101" s="1">
        <v>1356.91</v>
      </c>
      <c r="W101" s="1">
        <v>0</v>
      </c>
      <c r="X101" s="1">
        <v>1356.91</v>
      </c>
      <c r="Y101" s="1">
        <v>0</v>
      </c>
      <c r="Z101" s="1">
        <v>2317.32</v>
      </c>
      <c r="AA101" s="1">
        <v>0</v>
      </c>
      <c r="AB101" s="1">
        <v>1356.91</v>
      </c>
      <c r="AC101" s="1">
        <v>0</v>
      </c>
      <c r="AD101" s="1">
        <v>3922.19</v>
      </c>
      <c r="AE101" s="1">
        <v>0</v>
      </c>
      <c r="AF101" s="2">
        <v>1404.93</v>
      </c>
      <c r="AG101" s="1">
        <v>0</v>
      </c>
      <c r="AH101" s="2">
        <v>1404.93</v>
      </c>
      <c r="AI101" s="1">
        <v>0</v>
      </c>
      <c r="AJ101" s="1">
        <v>2904.31</v>
      </c>
      <c r="AK101" s="1">
        <v>0</v>
      </c>
      <c r="AL101" s="1">
        <v>30912.3</v>
      </c>
      <c r="AM101" s="1">
        <v>0</v>
      </c>
      <c r="AN101" s="1">
        <v>4425.65</v>
      </c>
      <c r="AO101" s="1">
        <v>0</v>
      </c>
      <c r="AP101" s="1">
        <v>1404.93</v>
      </c>
      <c r="AQ101" s="9">
        <f t="shared" si="19"/>
        <v>0</v>
      </c>
      <c r="AR101" s="9">
        <f t="shared" si="20"/>
        <v>54790.79</v>
      </c>
      <c r="AS101" s="67">
        <f t="shared" si="21"/>
        <v>54790.79</v>
      </c>
      <c r="AT101" s="68"/>
      <c r="AU101" s="68"/>
      <c r="AV101" s="78">
        <f t="shared" si="15"/>
        <v>596.8900000000067</v>
      </c>
      <c r="AW101" s="37">
        <v>67604.85</v>
      </c>
    </row>
    <row r="102" spans="1:49" ht="15.75" customHeight="1">
      <c r="A102" s="1">
        <v>92</v>
      </c>
      <c r="B102" s="1" t="s">
        <v>84</v>
      </c>
      <c r="C102" s="1">
        <v>358.3</v>
      </c>
      <c r="D102" s="1">
        <v>0</v>
      </c>
      <c r="E102" s="1">
        <f t="shared" si="12"/>
        <v>358.3</v>
      </c>
      <c r="F102" s="14">
        <v>10.54</v>
      </c>
      <c r="G102" s="2">
        <f t="shared" si="13"/>
        <v>3776.482</v>
      </c>
      <c r="H102" s="2">
        <f t="shared" si="11"/>
        <v>22658.892</v>
      </c>
      <c r="I102" s="1">
        <v>10.96</v>
      </c>
      <c r="J102" s="2">
        <f t="shared" si="16"/>
        <v>3926.9680000000003</v>
      </c>
      <c r="K102" s="2">
        <f t="shared" si="17"/>
        <v>23561.808</v>
      </c>
      <c r="L102" s="16">
        <f t="shared" si="18"/>
        <v>46220.7</v>
      </c>
      <c r="M102" s="2">
        <v>-39573.74</v>
      </c>
      <c r="N102" s="33">
        <f t="shared" si="14"/>
        <v>6646.959999999999</v>
      </c>
      <c r="O102" s="1">
        <v>0</v>
      </c>
      <c r="P102" s="1">
        <v>1994.71</v>
      </c>
      <c r="Q102" s="9">
        <v>0</v>
      </c>
      <c r="R102" s="6">
        <v>23936.5</v>
      </c>
      <c r="S102" s="1">
        <v>0</v>
      </c>
      <c r="T102" s="1">
        <v>1372.21</v>
      </c>
      <c r="U102" s="1">
        <v>0</v>
      </c>
      <c r="V102" s="1">
        <v>969.49</v>
      </c>
      <c r="W102" s="1">
        <v>0</v>
      </c>
      <c r="X102" s="1">
        <v>1346.43</v>
      </c>
      <c r="Y102" s="1">
        <v>0</v>
      </c>
      <c r="Z102" s="1">
        <v>3607.24</v>
      </c>
      <c r="AA102" s="1">
        <v>0</v>
      </c>
      <c r="AB102" s="1">
        <v>969.49</v>
      </c>
      <c r="AC102" s="1">
        <v>0</v>
      </c>
      <c r="AD102" s="1">
        <v>1186.39</v>
      </c>
      <c r="AE102" s="1">
        <v>0</v>
      </c>
      <c r="AF102" s="2">
        <v>1001.74</v>
      </c>
      <c r="AG102" s="1">
        <v>0</v>
      </c>
      <c r="AH102" s="2">
        <v>49877.96</v>
      </c>
      <c r="AI102" s="1">
        <v>0</v>
      </c>
      <c r="AJ102" s="1">
        <v>1001.74</v>
      </c>
      <c r="AK102" s="1">
        <v>0</v>
      </c>
      <c r="AL102" s="1">
        <v>1443.48</v>
      </c>
      <c r="AM102" s="1">
        <v>0</v>
      </c>
      <c r="AN102" s="1">
        <v>62603.69</v>
      </c>
      <c r="AO102" s="1">
        <v>0</v>
      </c>
      <c r="AP102" s="1">
        <v>1001.74</v>
      </c>
      <c r="AQ102" s="9">
        <f t="shared" si="19"/>
        <v>0</v>
      </c>
      <c r="AR102" s="9">
        <f t="shared" si="20"/>
        <v>126381.6</v>
      </c>
      <c r="AS102" s="67">
        <f t="shared" si="21"/>
        <v>126381.6</v>
      </c>
      <c r="AT102" s="68"/>
      <c r="AU102" s="68">
        <v>880</v>
      </c>
      <c r="AV102" s="78">
        <f t="shared" si="15"/>
        <v>-120614.64000000001</v>
      </c>
      <c r="AW102" s="37">
        <v>207201.34</v>
      </c>
    </row>
    <row r="103" spans="1:49" ht="15.75" customHeight="1">
      <c r="A103" s="1">
        <v>93</v>
      </c>
      <c r="B103" s="1" t="s">
        <v>85</v>
      </c>
      <c r="C103" s="1">
        <v>520.4</v>
      </c>
      <c r="D103" s="1">
        <v>0</v>
      </c>
      <c r="E103" s="1">
        <f t="shared" si="12"/>
        <v>520.4</v>
      </c>
      <c r="F103" s="14">
        <v>8.48</v>
      </c>
      <c r="G103" s="2">
        <f t="shared" si="13"/>
        <v>4412.992</v>
      </c>
      <c r="H103" s="2">
        <f t="shared" si="11"/>
        <v>26477.952</v>
      </c>
      <c r="I103" s="1">
        <v>8.82</v>
      </c>
      <c r="J103" s="2">
        <f t="shared" si="16"/>
        <v>4589.928</v>
      </c>
      <c r="K103" s="2">
        <f t="shared" si="17"/>
        <v>27539.568</v>
      </c>
      <c r="L103" s="16">
        <f t="shared" si="18"/>
        <v>54017.520000000004</v>
      </c>
      <c r="M103" s="2"/>
      <c r="N103" s="33">
        <f t="shared" si="14"/>
        <v>54017.520000000004</v>
      </c>
      <c r="O103" s="1">
        <v>0</v>
      </c>
      <c r="P103" s="1">
        <v>4501.25</v>
      </c>
      <c r="Q103" s="9">
        <v>0</v>
      </c>
      <c r="R103" s="6">
        <v>54015.02</v>
      </c>
      <c r="S103" s="1">
        <v>0</v>
      </c>
      <c r="T103" s="1">
        <v>1730.45</v>
      </c>
      <c r="U103" s="1">
        <v>0</v>
      </c>
      <c r="V103" s="1">
        <v>1327.73</v>
      </c>
      <c r="W103" s="1">
        <v>0</v>
      </c>
      <c r="X103" s="1">
        <v>1327.73</v>
      </c>
      <c r="Y103" s="1">
        <v>0</v>
      </c>
      <c r="Z103" s="1">
        <v>5073.13</v>
      </c>
      <c r="AA103" s="1">
        <v>0</v>
      </c>
      <c r="AB103" s="1">
        <v>1327.73</v>
      </c>
      <c r="AC103" s="1">
        <v>0</v>
      </c>
      <c r="AD103" s="1">
        <v>3893.01</v>
      </c>
      <c r="AE103" s="1">
        <v>0</v>
      </c>
      <c r="AF103" s="2">
        <v>1374.57</v>
      </c>
      <c r="AG103" s="1">
        <v>0</v>
      </c>
      <c r="AH103" s="2">
        <v>1374.57</v>
      </c>
      <c r="AI103" s="1">
        <v>0</v>
      </c>
      <c r="AJ103" s="1">
        <v>2873.95</v>
      </c>
      <c r="AK103" s="1">
        <v>0</v>
      </c>
      <c r="AL103" s="1">
        <v>25615.32</v>
      </c>
      <c r="AM103" s="1">
        <v>0</v>
      </c>
      <c r="AN103" s="1">
        <v>4395.29</v>
      </c>
      <c r="AO103" s="1">
        <v>0</v>
      </c>
      <c r="AP103" s="1">
        <v>1374.57</v>
      </c>
      <c r="AQ103" s="9">
        <f t="shared" si="19"/>
        <v>0</v>
      </c>
      <c r="AR103" s="9">
        <f t="shared" si="20"/>
        <v>51688.05</v>
      </c>
      <c r="AS103" s="67">
        <f t="shared" si="21"/>
        <v>51688.05</v>
      </c>
      <c r="AT103" s="68"/>
      <c r="AU103" s="68"/>
      <c r="AV103" s="78">
        <f t="shared" si="15"/>
        <v>2329.470000000001</v>
      </c>
      <c r="AW103" s="37">
        <v>14844.11</v>
      </c>
    </row>
    <row r="104" spans="1:49" ht="18">
      <c r="A104" s="1">
        <v>94</v>
      </c>
      <c r="B104" s="1" t="s">
        <v>86</v>
      </c>
      <c r="C104" s="1">
        <v>406.1</v>
      </c>
      <c r="D104" s="1">
        <v>0</v>
      </c>
      <c r="E104" s="1">
        <f t="shared" si="12"/>
        <v>406.1</v>
      </c>
      <c r="F104" s="14">
        <v>10.63</v>
      </c>
      <c r="G104" s="2">
        <f t="shared" si="13"/>
        <v>4316.843000000001</v>
      </c>
      <c r="H104" s="2">
        <f t="shared" si="11"/>
        <v>25901.058000000005</v>
      </c>
      <c r="I104" s="1">
        <v>11.16</v>
      </c>
      <c r="J104" s="2">
        <f t="shared" si="16"/>
        <v>4532.076</v>
      </c>
      <c r="K104" s="2">
        <f t="shared" si="17"/>
        <v>27192.456</v>
      </c>
      <c r="L104" s="16">
        <f t="shared" si="18"/>
        <v>53093.514</v>
      </c>
      <c r="M104" s="2">
        <v>-49619.29</v>
      </c>
      <c r="N104" s="33">
        <f t="shared" si="14"/>
        <v>3474.224000000002</v>
      </c>
      <c r="O104" s="1">
        <v>0</v>
      </c>
      <c r="P104" s="1">
        <v>1093.08</v>
      </c>
      <c r="Q104" s="9">
        <v>0</v>
      </c>
      <c r="R104" s="6">
        <v>13116.97</v>
      </c>
      <c r="S104" s="1">
        <v>0</v>
      </c>
      <c r="T104" s="1">
        <v>2777.91</v>
      </c>
      <c r="U104" s="1">
        <v>0</v>
      </c>
      <c r="V104" s="1">
        <v>2065.61</v>
      </c>
      <c r="W104" s="1">
        <v>0</v>
      </c>
      <c r="X104" s="1">
        <v>1075.13</v>
      </c>
      <c r="Y104" s="1">
        <v>0</v>
      </c>
      <c r="Z104" s="1">
        <v>1964.73</v>
      </c>
      <c r="AA104" s="1">
        <v>0</v>
      </c>
      <c r="AB104" s="1">
        <v>1075.13</v>
      </c>
      <c r="AC104" s="1">
        <v>0</v>
      </c>
      <c r="AD104" s="1">
        <v>1075.13</v>
      </c>
      <c r="AE104" s="1">
        <v>0</v>
      </c>
      <c r="AF104" s="2">
        <v>1111.68</v>
      </c>
      <c r="AG104" s="1">
        <v>0</v>
      </c>
      <c r="AH104" s="2">
        <v>34577.87</v>
      </c>
      <c r="AI104" s="1">
        <v>0</v>
      </c>
      <c r="AJ104" s="1">
        <v>2611.06</v>
      </c>
      <c r="AK104" s="1">
        <v>0</v>
      </c>
      <c r="AL104" s="1">
        <v>2110.5</v>
      </c>
      <c r="AM104" s="1">
        <v>0</v>
      </c>
      <c r="AN104" s="1">
        <v>1111.68</v>
      </c>
      <c r="AO104" s="1">
        <v>0</v>
      </c>
      <c r="AP104" s="1">
        <v>1111.68</v>
      </c>
      <c r="AQ104" s="9">
        <f t="shared" si="19"/>
        <v>0</v>
      </c>
      <c r="AR104" s="9">
        <f t="shared" si="20"/>
        <v>52668.11</v>
      </c>
      <c r="AS104" s="67">
        <f t="shared" si="21"/>
        <v>52668.11</v>
      </c>
      <c r="AT104" s="69">
        <v>269.51</v>
      </c>
      <c r="AU104" s="68">
        <f>25000+880+6000</f>
        <v>31880</v>
      </c>
      <c r="AV104" s="78">
        <f t="shared" si="15"/>
        <v>-81343.39600000001</v>
      </c>
      <c r="AW104" s="37">
        <v>87377.23</v>
      </c>
    </row>
    <row r="105" spans="1:49" ht="15.75" customHeight="1">
      <c r="A105" s="1">
        <v>95</v>
      </c>
      <c r="B105" s="1" t="s">
        <v>87</v>
      </c>
      <c r="C105" s="1">
        <v>527.1</v>
      </c>
      <c r="D105" s="1">
        <v>0</v>
      </c>
      <c r="E105" s="1">
        <f t="shared" si="12"/>
        <v>527.1</v>
      </c>
      <c r="F105" s="14">
        <v>9.63</v>
      </c>
      <c r="G105" s="2">
        <f t="shared" si="13"/>
        <v>5075.973000000001</v>
      </c>
      <c r="H105" s="2">
        <f t="shared" si="11"/>
        <v>30455.838000000003</v>
      </c>
      <c r="I105" s="1">
        <v>10.01</v>
      </c>
      <c r="J105" s="2">
        <f t="shared" si="16"/>
        <v>5276.271</v>
      </c>
      <c r="K105" s="2">
        <f t="shared" si="17"/>
        <v>31657.625999999997</v>
      </c>
      <c r="L105" s="16">
        <f t="shared" si="18"/>
        <v>62113.464</v>
      </c>
      <c r="M105" s="2"/>
      <c r="N105" s="33">
        <f t="shared" si="14"/>
        <v>62113.464</v>
      </c>
      <c r="O105" s="1">
        <v>0</v>
      </c>
      <c r="P105" s="1">
        <v>5177.49</v>
      </c>
      <c r="Q105" s="9">
        <v>0</v>
      </c>
      <c r="R105" s="6">
        <v>62129.91</v>
      </c>
      <c r="S105" s="1">
        <v>0</v>
      </c>
      <c r="T105" s="1">
        <v>1342.54</v>
      </c>
      <c r="U105" s="1">
        <v>0</v>
      </c>
      <c r="V105" s="1">
        <v>1342.54</v>
      </c>
      <c r="W105" s="1">
        <v>0</v>
      </c>
      <c r="X105" s="1">
        <v>1342.54</v>
      </c>
      <c r="Y105" s="1">
        <v>0</v>
      </c>
      <c r="Z105" s="1">
        <v>2302.95</v>
      </c>
      <c r="AA105" s="1">
        <v>0</v>
      </c>
      <c r="AB105" s="1">
        <v>1342.54</v>
      </c>
      <c r="AC105" s="1">
        <v>0</v>
      </c>
      <c r="AD105" s="1">
        <v>3907.82</v>
      </c>
      <c r="AE105" s="1">
        <v>0</v>
      </c>
      <c r="AF105" s="2">
        <v>1389.98</v>
      </c>
      <c r="AG105" s="1">
        <v>0</v>
      </c>
      <c r="AH105" s="2">
        <v>1389.98</v>
      </c>
      <c r="AI105" s="1">
        <v>0</v>
      </c>
      <c r="AJ105" s="1">
        <v>2889.36</v>
      </c>
      <c r="AK105" s="1">
        <v>0</v>
      </c>
      <c r="AL105" s="1">
        <v>2388.8</v>
      </c>
      <c r="AM105" s="1">
        <v>0</v>
      </c>
      <c r="AN105" s="1">
        <v>50542.4</v>
      </c>
      <c r="AO105" s="1">
        <v>0</v>
      </c>
      <c r="AP105" s="1">
        <v>1389.98</v>
      </c>
      <c r="AQ105" s="9">
        <f t="shared" si="19"/>
        <v>0</v>
      </c>
      <c r="AR105" s="9">
        <f t="shared" si="20"/>
        <v>71571.43</v>
      </c>
      <c r="AS105" s="67">
        <f t="shared" si="21"/>
        <v>71571.43</v>
      </c>
      <c r="AT105" s="68"/>
      <c r="AU105" s="68"/>
      <c r="AV105" s="78">
        <f t="shared" si="15"/>
        <v>-9457.965999999993</v>
      </c>
      <c r="AW105" s="37">
        <v>27459.86</v>
      </c>
    </row>
    <row r="106" spans="1:49" ht="15.75" customHeight="1">
      <c r="A106" s="1">
        <v>96</v>
      </c>
      <c r="B106" s="1" t="s">
        <v>88</v>
      </c>
      <c r="C106" s="1">
        <v>626.5</v>
      </c>
      <c r="D106" s="1">
        <v>0</v>
      </c>
      <c r="E106" s="1">
        <f t="shared" si="12"/>
        <v>626.5</v>
      </c>
      <c r="F106" s="14">
        <v>10.54</v>
      </c>
      <c r="G106" s="2">
        <f t="shared" si="13"/>
        <v>6603.3099999999995</v>
      </c>
      <c r="H106" s="2">
        <f t="shared" si="11"/>
        <v>39619.86</v>
      </c>
      <c r="I106" s="1">
        <v>10.96</v>
      </c>
      <c r="J106" s="2">
        <f t="shared" si="16"/>
        <v>6866.4400000000005</v>
      </c>
      <c r="K106" s="2">
        <f t="shared" si="17"/>
        <v>41198.64</v>
      </c>
      <c r="L106" s="16">
        <f t="shared" si="18"/>
        <v>80818.5</v>
      </c>
      <c r="M106" s="2">
        <v>-14585.48</v>
      </c>
      <c r="N106" s="33">
        <f t="shared" si="14"/>
        <v>66233.02</v>
      </c>
      <c r="O106" s="1">
        <v>0</v>
      </c>
      <c r="P106" s="1">
        <v>5519.92</v>
      </c>
      <c r="Q106" s="9">
        <v>0</v>
      </c>
      <c r="R106" s="6">
        <v>66239.03</v>
      </c>
      <c r="S106" s="1">
        <v>0</v>
      </c>
      <c r="T106" s="1">
        <v>1739.87</v>
      </c>
      <c r="U106" s="1">
        <v>0</v>
      </c>
      <c r="V106" s="1">
        <v>1739.87</v>
      </c>
      <c r="W106" s="1">
        <v>0</v>
      </c>
      <c r="X106" s="1">
        <v>9241.27</v>
      </c>
      <c r="Y106" s="1">
        <v>0</v>
      </c>
      <c r="Z106" s="1">
        <v>2164.62</v>
      </c>
      <c r="AA106" s="1">
        <v>0</v>
      </c>
      <c r="AB106" s="1">
        <v>1739.87</v>
      </c>
      <c r="AC106" s="1">
        <v>0</v>
      </c>
      <c r="AD106" s="1">
        <v>1739.87</v>
      </c>
      <c r="AE106" s="1">
        <v>0</v>
      </c>
      <c r="AF106" s="2">
        <v>14977.26</v>
      </c>
      <c r="AG106" s="1">
        <v>0</v>
      </c>
      <c r="AH106" s="2">
        <v>4358.77</v>
      </c>
      <c r="AI106" s="1">
        <v>0</v>
      </c>
      <c r="AJ106" s="1">
        <v>37767.25</v>
      </c>
      <c r="AK106" s="1">
        <v>0</v>
      </c>
      <c r="AL106" s="1">
        <v>5240.47</v>
      </c>
      <c r="AM106" s="1">
        <v>0</v>
      </c>
      <c r="AN106" s="1">
        <v>7905.31</v>
      </c>
      <c r="AO106" s="1">
        <v>0</v>
      </c>
      <c r="AP106" s="1">
        <v>7877.39</v>
      </c>
      <c r="AQ106" s="9">
        <f t="shared" si="19"/>
        <v>0</v>
      </c>
      <c r="AR106" s="9">
        <f t="shared" si="20"/>
        <v>96491.81999999999</v>
      </c>
      <c r="AS106" s="67">
        <f t="shared" si="21"/>
        <v>96491.81999999999</v>
      </c>
      <c r="AT106" s="68"/>
      <c r="AU106" s="68">
        <v>880</v>
      </c>
      <c r="AV106" s="78">
        <f t="shared" si="15"/>
        <v>-31138.79999999999</v>
      </c>
      <c r="AW106" s="37">
        <v>183494.06</v>
      </c>
    </row>
    <row r="107" spans="1:49" ht="15.75" customHeight="1">
      <c r="A107" s="1">
        <v>97</v>
      </c>
      <c r="B107" s="1" t="s">
        <v>297</v>
      </c>
      <c r="C107" s="1">
        <v>520</v>
      </c>
      <c r="D107" s="1">
        <v>0</v>
      </c>
      <c r="E107" s="1">
        <f t="shared" si="12"/>
        <v>520</v>
      </c>
      <c r="F107" s="14">
        <v>10.5</v>
      </c>
      <c r="G107" s="2">
        <f t="shared" si="13"/>
        <v>5460</v>
      </c>
      <c r="H107" s="2">
        <f t="shared" si="11"/>
        <v>32760</v>
      </c>
      <c r="I107" s="1">
        <v>10.92</v>
      </c>
      <c r="J107" s="2">
        <f t="shared" si="16"/>
        <v>5678.4</v>
      </c>
      <c r="K107" s="2">
        <f t="shared" si="17"/>
        <v>34070.399999999994</v>
      </c>
      <c r="L107" s="16">
        <f t="shared" si="18"/>
        <v>66830.4</v>
      </c>
      <c r="M107" s="2">
        <v>-45517.93</v>
      </c>
      <c r="N107" s="33">
        <f t="shared" si="14"/>
        <v>21312.469999999994</v>
      </c>
      <c r="O107" s="1">
        <v>1088.87</v>
      </c>
      <c r="P107" s="1">
        <v>687.17</v>
      </c>
      <c r="Q107" s="9">
        <v>13066.39</v>
      </c>
      <c r="R107" s="6">
        <v>8246.08</v>
      </c>
      <c r="S107" s="1">
        <v>324.12</v>
      </c>
      <c r="T107" s="1">
        <v>1149.2</v>
      </c>
      <c r="U107" s="1">
        <v>0</v>
      </c>
      <c r="V107" s="1">
        <v>7004.01</v>
      </c>
      <c r="W107" s="1">
        <v>0</v>
      </c>
      <c r="X107" s="1">
        <v>12355.99</v>
      </c>
      <c r="Y107" s="1">
        <v>713.35</v>
      </c>
      <c r="Z107" s="1">
        <v>51462.02</v>
      </c>
      <c r="AA107" s="1">
        <v>0</v>
      </c>
      <c r="AB107" s="1">
        <v>1149.2</v>
      </c>
      <c r="AC107" s="1">
        <v>732.29</v>
      </c>
      <c r="AD107" s="1">
        <v>13818.17</v>
      </c>
      <c r="AE107" s="1">
        <v>13292.7</v>
      </c>
      <c r="AF107" s="2">
        <v>1196</v>
      </c>
      <c r="AG107" s="1">
        <v>4229.81</v>
      </c>
      <c r="AH107" s="2">
        <v>1196</v>
      </c>
      <c r="AI107" s="1">
        <v>0</v>
      </c>
      <c r="AJ107" s="1">
        <v>1196</v>
      </c>
      <c r="AK107" s="1">
        <v>441.74</v>
      </c>
      <c r="AL107" s="1">
        <v>1637.74</v>
      </c>
      <c r="AM107" s="1">
        <v>0</v>
      </c>
      <c r="AN107" s="1">
        <v>1350.94</v>
      </c>
      <c r="AO107" s="1">
        <v>0</v>
      </c>
      <c r="AP107" s="1">
        <v>1196</v>
      </c>
      <c r="AQ107" s="9">
        <f t="shared" si="19"/>
        <v>19734.010000000002</v>
      </c>
      <c r="AR107" s="9">
        <f t="shared" si="20"/>
        <v>94711.27</v>
      </c>
      <c r="AS107" s="67">
        <f t="shared" si="21"/>
        <v>114445.28</v>
      </c>
      <c r="AT107" s="68"/>
      <c r="AU107" s="68">
        <f>2989.15+6310.7</f>
        <v>9299.85</v>
      </c>
      <c r="AV107" s="78">
        <f t="shared" si="15"/>
        <v>-102432.66</v>
      </c>
      <c r="AW107" s="37">
        <v>216453.61</v>
      </c>
    </row>
    <row r="108" spans="1:49" ht="15.75" customHeight="1">
      <c r="A108" s="1">
        <v>98</v>
      </c>
      <c r="B108" s="1" t="s">
        <v>89</v>
      </c>
      <c r="C108" s="1">
        <v>783.2</v>
      </c>
      <c r="D108" s="1">
        <v>0</v>
      </c>
      <c r="E108" s="1">
        <f t="shared" si="12"/>
        <v>783.2</v>
      </c>
      <c r="F108" s="14">
        <v>7.24</v>
      </c>
      <c r="G108" s="2">
        <f t="shared" si="13"/>
        <v>5670.368</v>
      </c>
      <c r="H108" s="2">
        <f t="shared" si="11"/>
        <v>34022.208</v>
      </c>
      <c r="I108" s="1">
        <v>7.53</v>
      </c>
      <c r="J108" s="2">
        <f t="shared" si="16"/>
        <v>5897.496</v>
      </c>
      <c r="K108" s="2">
        <f t="shared" si="17"/>
        <v>35384.976</v>
      </c>
      <c r="L108" s="16">
        <f t="shared" si="18"/>
        <v>69407.18400000001</v>
      </c>
      <c r="M108" s="2">
        <v>-46290.18</v>
      </c>
      <c r="N108" s="33">
        <f t="shared" si="14"/>
        <v>23117.004000000008</v>
      </c>
      <c r="O108" s="1">
        <v>0</v>
      </c>
      <c r="P108" s="1">
        <v>1943.59</v>
      </c>
      <c r="Q108" s="9">
        <v>0</v>
      </c>
      <c r="R108" s="6">
        <v>23323.08</v>
      </c>
      <c r="S108" s="1">
        <v>0</v>
      </c>
      <c r="T108" s="1">
        <v>1908.52</v>
      </c>
      <c r="U108" s="1">
        <v>0</v>
      </c>
      <c r="V108" s="1">
        <v>1908.52</v>
      </c>
      <c r="W108" s="1">
        <v>0</v>
      </c>
      <c r="X108" s="1">
        <v>18543.34</v>
      </c>
      <c r="Y108" s="1">
        <v>0</v>
      </c>
      <c r="Z108" s="1">
        <v>7493.71</v>
      </c>
      <c r="AA108" s="1">
        <v>0</v>
      </c>
      <c r="AB108" s="1">
        <v>1908.52</v>
      </c>
      <c r="AC108" s="1">
        <v>0</v>
      </c>
      <c r="AD108" s="1">
        <v>1908.52</v>
      </c>
      <c r="AE108" s="1">
        <v>0</v>
      </c>
      <c r="AF108" s="2">
        <v>1979.01</v>
      </c>
      <c r="AG108" s="1">
        <v>0</v>
      </c>
      <c r="AH108" s="2">
        <v>1979.01</v>
      </c>
      <c r="AI108" s="1">
        <v>0</v>
      </c>
      <c r="AJ108" s="1">
        <v>1979.01</v>
      </c>
      <c r="AK108" s="1">
        <v>0</v>
      </c>
      <c r="AL108" s="1">
        <v>4477.21</v>
      </c>
      <c r="AM108" s="1">
        <v>0</v>
      </c>
      <c r="AN108" s="1">
        <v>4999.73</v>
      </c>
      <c r="AO108" s="1">
        <v>0</v>
      </c>
      <c r="AP108" s="1">
        <v>1979.01</v>
      </c>
      <c r="AQ108" s="9">
        <f t="shared" si="19"/>
        <v>0</v>
      </c>
      <c r="AR108" s="9">
        <f t="shared" si="20"/>
        <v>51064.11000000001</v>
      </c>
      <c r="AS108" s="67">
        <f t="shared" si="21"/>
        <v>51064.11000000001</v>
      </c>
      <c r="AT108" s="68"/>
      <c r="AU108" s="68">
        <v>880</v>
      </c>
      <c r="AV108" s="78">
        <f t="shared" si="15"/>
        <v>-28827.106</v>
      </c>
      <c r="AW108" s="37">
        <v>307981.38</v>
      </c>
    </row>
    <row r="109" spans="1:49" ht="15.75" customHeight="1">
      <c r="A109" s="1">
        <v>99</v>
      </c>
      <c r="B109" s="1" t="s">
        <v>90</v>
      </c>
      <c r="C109" s="1">
        <v>721.2</v>
      </c>
      <c r="D109" s="1">
        <v>72.3</v>
      </c>
      <c r="E109" s="1">
        <f t="shared" si="12"/>
        <v>793.5</v>
      </c>
      <c r="F109" s="14">
        <v>11.16</v>
      </c>
      <c r="G109" s="2">
        <f t="shared" si="13"/>
        <v>8855.460000000001</v>
      </c>
      <c r="H109" s="2">
        <f t="shared" si="11"/>
        <v>53132.76000000001</v>
      </c>
      <c r="I109" s="1">
        <v>11.61</v>
      </c>
      <c r="J109" s="2">
        <f t="shared" si="16"/>
        <v>9212.535</v>
      </c>
      <c r="K109" s="2">
        <f t="shared" si="17"/>
        <v>55275.21</v>
      </c>
      <c r="L109" s="16">
        <f t="shared" si="18"/>
        <v>108407.97</v>
      </c>
      <c r="M109" s="2"/>
      <c r="N109" s="33">
        <f t="shared" si="14"/>
        <v>108407.97</v>
      </c>
      <c r="O109" s="1">
        <v>0</v>
      </c>
      <c r="P109" s="1">
        <v>9032.57</v>
      </c>
      <c r="Q109" s="9">
        <v>0</v>
      </c>
      <c r="R109" s="6">
        <v>108390.83</v>
      </c>
      <c r="S109" s="1">
        <v>0</v>
      </c>
      <c r="T109" s="1">
        <v>2156.36</v>
      </c>
      <c r="U109" s="1">
        <v>0</v>
      </c>
      <c r="V109" s="1">
        <v>1753.64</v>
      </c>
      <c r="W109" s="1">
        <v>0</v>
      </c>
      <c r="X109" s="1">
        <v>13955.16</v>
      </c>
      <c r="Y109" s="1">
        <v>0</v>
      </c>
      <c r="Z109" s="1">
        <v>3872.56</v>
      </c>
      <c r="AA109" s="1">
        <v>0</v>
      </c>
      <c r="AB109" s="1">
        <v>3911.96</v>
      </c>
      <c r="AC109" s="1">
        <v>0</v>
      </c>
      <c r="AD109" s="1">
        <v>3911.96</v>
      </c>
      <c r="AE109" s="1">
        <v>0</v>
      </c>
      <c r="AF109" s="2">
        <v>7319.25</v>
      </c>
      <c r="AG109" s="1">
        <v>0</v>
      </c>
      <c r="AH109" s="2">
        <v>11255</v>
      </c>
      <c r="AI109" s="1">
        <v>0</v>
      </c>
      <c r="AJ109" s="1">
        <v>5895.39</v>
      </c>
      <c r="AK109" s="1">
        <v>0</v>
      </c>
      <c r="AL109" s="1">
        <v>8365.22</v>
      </c>
      <c r="AM109" s="1">
        <v>0</v>
      </c>
      <c r="AN109" s="1">
        <v>5165.56</v>
      </c>
      <c r="AO109" s="1">
        <v>0</v>
      </c>
      <c r="AP109" s="1">
        <v>4023.24</v>
      </c>
      <c r="AQ109" s="9">
        <f t="shared" si="19"/>
        <v>0</v>
      </c>
      <c r="AR109" s="9">
        <f t="shared" si="20"/>
        <v>71585.3</v>
      </c>
      <c r="AS109" s="67">
        <f t="shared" si="21"/>
        <v>71585.3</v>
      </c>
      <c r="AT109" s="68"/>
      <c r="AU109" s="68"/>
      <c r="AV109" s="78">
        <f t="shared" si="15"/>
        <v>36822.67</v>
      </c>
      <c r="AW109" s="37">
        <v>17755.55</v>
      </c>
    </row>
    <row r="110" spans="1:49" ht="18">
      <c r="A110" s="1">
        <v>100</v>
      </c>
      <c r="B110" s="1" t="s">
        <v>91</v>
      </c>
      <c r="C110" s="1">
        <v>782.5</v>
      </c>
      <c r="D110" s="1">
        <v>0</v>
      </c>
      <c r="E110" s="1">
        <f t="shared" si="12"/>
        <v>782.5</v>
      </c>
      <c r="F110" s="14">
        <v>7.89</v>
      </c>
      <c r="G110" s="2">
        <f t="shared" si="13"/>
        <v>6173.925</v>
      </c>
      <c r="H110" s="2">
        <f t="shared" si="11"/>
        <v>37043.55</v>
      </c>
      <c r="I110" s="1">
        <v>8.24</v>
      </c>
      <c r="J110" s="2">
        <f t="shared" si="16"/>
        <v>6447.8</v>
      </c>
      <c r="K110" s="2">
        <f t="shared" si="17"/>
        <v>38686.8</v>
      </c>
      <c r="L110" s="16">
        <f t="shared" si="18"/>
        <v>75730.35</v>
      </c>
      <c r="M110" s="2">
        <v>-39788.04</v>
      </c>
      <c r="N110" s="33">
        <f t="shared" si="14"/>
        <v>35942.310000000005</v>
      </c>
      <c r="O110" s="1">
        <v>0</v>
      </c>
      <c r="P110" s="1">
        <v>2981.73</v>
      </c>
      <c r="Q110" s="9">
        <v>0</v>
      </c>
      <c r="R110" s="6">
        <v>35780.8</v>
      </c>
      <c r="S110" s="1">
        <v>0</v>
      </c>
      <c r="T110" s="1">
        <v>7309.06</v>
      </c>
      <c r="U110" s="1">
        <v>0</v>
      </c>
      <c r="V110" s="1">
        <v>1729.33</v>
      </c>
      <c r="W110" s="1">
        <v>0</v>
      </c>
      <c r="X110" s="1">
        <v>1729.33</v>
      </c>
      <c r="Y110" s="1">
        <v>0</v>
      </c>
      <c r="Z110" s="1">
        <v>2689.74</v>
      </c>
      <c r="AA110" s="1">
        <v>0</v>
      </c>
      <c r="AB110" s="1">
        <v>1729.33</v>
      </c>
      <c r="AC110" s="1">
        <v>0</v>
      </c>
      <c r="AD110" s="1">
        <v>11735.06</v>
      </c>
      <c r="AE110" s="1">
        <v>0</v>
      </c>
      <c r="AF110" s="2">
        <v>1799.75</v>
      </c>
      <c r="AG110" s="1">
        <v>0</v>
      </c>
      <c r="AH110" s="2">
        <v>2376.55</v>
      </c>
      <c r="AI110" s="1">
        <v>0</v>
      </c>
      <c r="AJ110" s="1">
        <v>3299.13</v>
      </c>
      <c r="AK110" s="1">
        <v>0</v>
      </c>
      <c r="AL110" s="1">
        <v>2798.57</v>
      </c>
      <c r="AM110" s="1">
        <v>0</v>
      </c>
      <c r="AN110" s="1">
        <v>3942.07</v>
      </c>
      <c r="AO110" s="1">
        <v>0</v>
      </c>
      <c r="AP110" s="1">
        <v>2799.75</v>
      </c>
      <c r="AQ110" s="9">
        <f t="shared" si="19"/>
        <v>0</v>
      </c>
      <c r="AR110" s="9">
        <f t="shared" si="20"/>
        <v>43937.67</v>
      </c>
      <c r="AS110" s="67">
        <f t="shared" si="21"/>
        <v>43937.67</v>
      </c>
      <c r="AT110" s="68"/>
      <c r="AU110" s="68">
        <v>880</v>
      </c>
      <c r="AV110" s="78">
        <f t="shared" si="15"/>
        <v>-8875.359999999993</v>
      </c>
      <c r="AW110" s="37">
        <v>37896.43</v>
      </c>
    </row>
    <row r="111" spans="1:49" ht="18">
      <c r="A111" s="1">
        <v>101</v>
      </c>
      <c r="B111" s="1" t="s">
        <v>92</v>
      </c>
      <c r="C111" s="1">
        <v>475.4</v>
      </c>
      <c r="D111" s="1">
        <v>0</v>
      </c>
      <c r="E111" s="1">
        <f t="shared" si="12"/>
        <v>475.4</v>
      </c>
      <c r="F111" s="14">
        <v>11.16</v>
      </c>
      <c r="G111" s="2">
        <f t="shared" si="13"/>
        <v>5305.464</v>
      </c>
      <c r="H111" s="2">
        <f t="shared" si="11"/>
        <v>31832.784</v>
      </c>
      <c r="I111" s="1">
        <v>11.61</v>
      </c>
      <c r="J111" s="2">
        <f t="shared" si="16"/>
        <v>5519.393999999999</v>
      </c>
      <c r="K111" s="2">
        <f t="shared" si="17"/>
        <v>33116.363999999994</v>
      </c>
      <c r="L111" s="16">
        <f t="shared" si="18"/>
        <v>64949.147999999994</v>
      </c>
      <c r="M111" s="2">
        <v>-31897.89</v>
      </c>
      <c r="N111" s="33">
        <f t="shared" si="14"/>
        <v>33051.257999999994</v>
      </c>
      <c r="O111" s="1">
        <v>0</v>
      </c>
      <c r="P111" s="1">
        <v>2753.42</v>
      </c>
      <c r="Q111" s="9">
        <v>0</v>
      </c>
      <c r="R111" s="6">
        <v>33040.99</v>
      </c>
      <c r="S111" s="1">
        <v>0</v>
      </c>
      <c r="T111" s="1">
        <v>2119.94</v>
      </c>
      <c r="U111" s="1">
        <v>0</v>
      </c>
      <c r="V111" s="1">
        <v>1205.57</v>
      </c>
      <c r="W111" s="1">
        <v>0</v>
      </c>
      <c r="X111" s="1">
        <v>46230.87</v>
      </c>
      <c r="Y111" s="1">
        <v>0</v>
      </c>
      <c r="Z111" s="1">
        <v>10184.76</v>
      </c>
      <c r="AA111" s="1">
        <v>0</v>
      </c>
      <c r="AB111" s="1">
        <v>1050.63</v>
      </c>
      <c r="AC111" s="1">
        <v>0</v>
      </c>
      <c r="AD111" s="1">
        <v>1050.63</v>
      </c>
      <c r="AE111" s="1">
        <v>0</v>
      </c>
      <c r="AF111" s="2">
        <v>1093.42</v>
      </c>
      <c r="AG111" s="1">
        <v>0</v>
      </c>
      <c r="AH111" s="2">
        <v>18438.76</v>
      </c>
      <c r="AI111" s="1">
        <v>0</v>
      </c>
      <c r="AJ111" s="1">
        <v>6354.42</v>
      </c>
      <c r="AK111" s="1">
        <v>0</v>
      </c>
      <c r="AL111" s="1">
        <v>15406.83</v>
      </c>
      <c r="AM111" s="1">
        <v>0</v>
      </c>
      <c r="AN111" s="1">
        <v>1325.84</v>
      </c>
      <c r="AO111" s="1">
        <v>0</v>
      </c>
      <c r="AP111" s="1">
        <v>1117.9</v>
      </c>
      <c r="AQ111" s="9">
        <f t="shared" si="19"/>
        <v>0</v>
      </c>
      <c r="AR111" s="9">
        <f t="shared" si="20"/>
        <v>105579.56999999999</v>
      </c>
      <c r="AS111" s="67">
        <f t="shared" si="21"/>
        <v>105579.56999999999</v>
      </c>
      <c r="AT111" s="68"/>
      <c r="AU111" s="68">
        <f>880+(29925-5507)</f>
        <v>25298</v>
      </c>
      <c r="AV111" s="78">
        <f t="shared" si="15"/>
        <v>-97826.312</v>
      </c>
      <c r="AW111" s="37">
        <v>183832.86</v>
      </c>
    </row>
    <row r="112" spans="1:49" ht="15.75" customHeight="1">
      <c r="A112" s="1">
        <v>102</v>
      </c>
      <c r="B112" s="1" t="s">
        <v>93</v>
      </c>
      <c r="C112" s="1">
        <v>455.1</v>
      </c>
      <c r="D112" s="1">
        <v>0</v>
      </c>
      <c r="E112" s="1">
        <f t="shared" si="12"/>
        <v>455.1</v>
      </c>
      <c r="F112" s="14">
        <v>7.87</v>
      </c>
      <c r="G112" s="2">
        <f t="shared" si="13"/>
        <v>3581.637</v>
      </c>
      <c r="H112" s="2">
        <f t="shared" si="11"/>
        <v>21489.822</v>
      </c>
      <c r="I112" s="1">
        <v>8.18</v>
      </c>
      <c r="J112" s="2">
        <f t="shared" si="16"/>
        <v>3722.718</v>
      </c>
      <c r="K112" s="2">
        <f t="shared" si="17"/>
        <v>22336.307999999997</v>
      </c>
      <c r="L112" s="16">
        <f t="shared" si="18"/>
        <v>43826.13</v>
      </c>
      <c r="M112" s="2"/>
      <c r="N112" s="33">
        <f t="shared" si="14"/>
        <v>43826.13</v>
      </c>
      <c r="O112" s="1">
        <v>0</v>
      </c>
      <c r="P112" s="1">
        <v>3653.27</v>
      </c>
      <c r="Q112" s="9">
        <v>0</v>
      </c>
      <c r="R112" s="6">
        <v>43839.24</v>
      </c>
      <c r="S112" s="1">
        <v>0</v>
      </c>
      <c r="T112" s="1">
        <v>2230.65</v>
      </c>
      <c r="U112" s="1">
        <v>0</v>
      </c>
      <c r="V112" s="1">
        <v>1005.77</v>
      </c>
      <c r="W112" s="1">
        <v>0</v>
      </c>
      <c r="X112" s="1">
        <v>1005.77</v>
      </c>
      <c r="Y112" s="1">
        <v>0</v>
      </c>
      <c r="Z112" s="1">
        <v>1966.18</v>
      </c>
      <c r="AA112" s="1">
        <v>0</v>
      </c>
      <c r="AB112" s="1">
        <v>1005.77</v>
      </c>
      <c r="AC112" s="1">
        <v>0</v>
      </c>
      <c r="AD112" s="1">
        <v>1321.13</v>
      </c>
      <c r="AE112" s="1">
        <v>0</v>
      </c>
      <c r="AF112" s="2">
        <v>1046.73</v>
      </c>
      <c r="AG112" s="1">
        <v>0</v>
      </c>
      <c r="AH112" s="2">
        <v>1046.73</v>
      </c>
      <c r="AI112" s="1">
        <v>0</v>
      </c>
      <c r="AJ112" s="1">
        <v>2546.11</v>
      </c>
      <c r="AK112" s="1">
        <v>0</v>
      </c>
      <c r="AL112" s="1">
        <v>2045.55</v>
      </c>
      <c r="AM112" s="1">
        <v>0</v>
      </c>
      <c r="AN112" s="1">
        <v>6209.77</v>
      </c>
      <c r="AO112" s="1">
        <v>0</v>
      </c>
      <c r="AP112" s="1">
        <v>1546.73</v>
      </c>
      <c r="AQ112" s="9">
        <f t="shared" si="19"/>
        <v>0</v>
      </c>
      <c r="AR112" s="9">
        <f t="shared" si="20"/>
        <v>22976.89</v>
      </c>
      <c r="AS112" s="67">
        <f t="shared" si="21"/>
        <v>22976.89</v>
      </c>
      <c r="AT112" s="68"/>
      <c r="AU112" s="68"/>
      <c r="AV112" s="78">
        <f t="shared" si="15"/>
        <v>20849.239999999998</v>
      </c>
      <c r="AW112" s="37">
        <v>22118.52</v>
      </c>
    </row>
    <row r="113" spans="1:49" ht="15.75" customHeight="1">
      <c r="A113" s="1">
        <v>103</v>
      </c>
      <c r="B113" s="1" t="s">
        <v>94</v>
      </c>
      <c r="C113" s="1">
        <v>478.8</v>
      </c>
      <c r="D113" s="1">
        <v>0</v>
      </c>
      <c r="E113" s="1">
        <f t="shared" si="12"/>
        <v>478.8</v>
      </c>
      <c r="F113" s="14">
        <v>11.16</v>
      </c>
      <c r="G113" s="2">
        <f t="shared" si="13"/>
        <v>5343.408</v>
      </c>
      <c r="H113" s="2">
        <f t="shared" si="11"/>
        <v>32060.448000000004</v>
      </c>
      <c r="I113" s="1">
        <v>11.97</v>
      </c>
      <c r="J113" s="2">
        <f t="shared" si="16"/>
        <v>5731.236000000001</v>
      </c>
      <c r="K113" s="2">
        <f t="shared" si="17"/>
        <v>34387.416000000005</v>
      </c>
      <c r="L113" s="16">
        <f t="shared" si="18"/>
        <v>66447.864</v>
      </c>
      <c r="M113" s="2">
        <v>-13589.47</v>
      </c>
      <c r="N113" s="33">
        <f t="shared" si="14"/>
        <v>52858.394</v>
      </c>
      <c r="O113" s="1">
        <v>0</v>
      </c>
      <c r="P113" s="1">
        <v>4317.82</v>
      </c>
      <c r="Q113" s="9">
        <v>0</v>
      </c>
      <c r="R113" s="6">
        <v>51813.84</v>
      </c>
      <c r="S113" s="1">
        <v>0</v>
      </c>
      <c r="T113" s="1">
        <v>2127.46</v>
      </c>
      <c r="U113" s="1">
        <v>0</v>
      </c>
      <c r="V113" s="1">
        <v>1058.15</v>
      </c>
      <c r="W113" s="1">
        <v>0</v>
      </c>
      <c r="X113" s="1">
        <v>1058.15</v>
      </c>
      <c r="Y113" s="1">
        <v>0</v>
      </c>
      <c r="Z113" s="1">
        <v>3528.11</v>
      </c>
      <c r="AA113" s="1">
        <v>0</v>
      </c>
      <c r="AB113" s="1">
        <v>8561.67</v>
      </c>
      <c r="AC113" s="1">
        <v>0</v>
      </c>
      <c r="AD113" s="1">
        <v>2684.34</v>
      </c>
      <c r="AE113" s="1">
        <v>0</v>
      </c>
      <c r="AF113" s="2">
        <v>1101.24</v>
      </c>
      <c r="AG113" s="1">
        <v>0</v>
      </c>
      <c r="AH113" s="2">
        <v>3835.52</v>
      </c>
      <c r="AI113" s="1">
        <v>0</v>
      </c>
      <c r="AJ113" s="1">
        <v>8401.33</v>
      </c>
      <c r="AK113" s="1">
        <v>0</v>
      </c>
      <c r="AL113" s="1">
        <v>26243.68</v>
      </c>
      <c r="AM113" s="1">
        <v>0</v>
      </c>
      <c r="AN113" s="1">
        <v>6987.27</v>
      </c>
      <c r="AO113" s="1">
        <v>0</v>
      </c>
      <c r="AP113" s="1">
        <v>2324.23</v>
      </c>
      <c r="AQ113" s="9">
        <f t="shared" si="19"/>
        <v>0</v>
      </c>
      <c r="AR113" s="9">
        <f t="shared" si="20"/>
        <v>67911.15</v>
      </c>
      <c r="AS113" s="67">
        <f t="shared" si="21"/>
        <v>67911.15</v>
      </c>
      <c r="AT113" s="68"/>
      <c r="AU113" s="68">
        <v>880</v>
      </c>
      <c r="AV113" s="78">
        <f t="shared" si="15"/>
        <v>-15932.755999999994</v>
      </c>
      <c r="AW113" s="37">
        <v>67984.65</v>
      </c>
    </row>
    <row r="114" spans="1:49" ht="15.75" customHeight="1">
      <c r="A114" s="1">
        <v>104</v>
      </c>
      <c r="B114" s="1" t="s">
        <v>95</v>
      </c>
      <c r="C114" s="1">
        <v>784.3</v>
      </c>
      <c r="D114" s="1">
        <v>0</v>
      </c>
      <c r="E114" s="1">
        <f t="shared" si="12"/>
        <v>784.3</v>
      </c>
      <c r="F114" s="14">
        <v>11.19</v>
      </c>
      <c r="G114" s="2">
        <f t="shared" si="13"/>
        <v>8776.317</v>
      </c>
      <c r="H114" s="2">
        <f t="shared" si="11"/>
        <v>52657.901999999995</v>
      </c>
      <c r="I114" s="1">
        <v>11.67</v>
      </c>
      <c r="J114" s="2">
        <f t="shared" si="16"/>
        <v>9152.780999999999</v>
      </c>
      <c r="K114" s="2">
        <f t="shared" si="17"/>
        <v>54916.685999999994</v>
      </c>
      <c r="L114" s="16">
        <f t="shared" si="18"/>
        <v>107574.58799999999</v>
      </c>
      <c r="M114" s="2"/>
      <c r="N114" s="33">
        <f t="shared" si="14"/>
        <v>107574.58799999999</v>
      </c>
      <c r="O114" s="1">
        <v>0</v>
      </c>
      <c r="P114" s="1">
        <v>8951.84</v>
      </c>
      <c r="Q114" s="9">
        <v>0</v>
      </c>
      <c r="R114" s="6">
        <v>107422.12</v>
      </c>
      <c r="S114" s="1">
        <v>0</v>
      </c>
      <c r="T114" s="1">
        <v>2880.08</v>
      </c>
      <c r="U114" s="1">
        <v>0</v>
      </c>
      <c r="V114" s="1">
        <v>1810.77</v>
      </c>
      <c r="W114" s="1">
        <v>0</v>
      </c>
      <c r="X114" s="1">
        <v>2715.54</v>
      </c>
      <c r="Y114" s="1">
        <v>0</v>
      </c>
      <c r="Z114" s="1">
        <v>11295.06</v>
      </c>
      <c r="AA114" s="1">
        <v>0</v>
      </c>
      <c r="AB114" s="1">
        <v>21243.35</v>
      </c>
      <c r="AC114" s="1">
        <v>0</v>
      </c>
      <c r="AD114" s="1">
        <v>16063.55</v>
      </c>
      <c r="AE114" s="1">
        <v>0</v>
      </c>
      <c r="AF114" s="2">
        <v>4015.62</v>
      </c>
      <c r="AG114" s="1">
        <v>0</v>
      </c>
      <c r="AH114" s="2">
        <v>7933.61</v>
      </c>
      <c r="AI114" s="1">
        <v>0</v>
      </c>
      <c r="AJ114" s="1">
        <v>5515</v>
      </c>
      <c r="AK114" s="1">
        <v>0</v>
      </c>
      <c r="AL114" s="1">
        <v>5031.76</v>
      </c>
      <c r="AM114" s="1">
        <v>0</v>
      </c>
      <c r="AN114" s="1">
        <v>8151.22</v>
      </c>
      <c r="AO114" s="1">
        <v>0</v>
      </c>
      <c r="AP114" s="1">
        <v>3988.18</v>
      </c>
      <c r="AQ114" s="9">
        <f t="shared" si="19"/>
        <v>0</v>
      </c>
      <c r="AR114" s="9">
        <f t="shared" si="20"/>
        <v>90643.73999999999</v>
      </c>
      <c r="AS114" s="67">
        <f t="shared" si="21"/>
        <v>90643.73999999999</v>
      </c>
      <c r="AT114" s="68"/>
      <c r="AU114" s="68"/>
      <c r="AV114" s="78">
        <f t="shared" si="15"/>
        <v>16930.847999999998</v>
      </c>
      <c r="AW114" s="37">
        <v>38932.99</v>
      </c>
    </row>
    <row r="115" spans="1:49" ht="15.75" customHeight="1">
      <c r="A115" s="1">
        <v>105</v>
      </c>
      <c r="B115" s="1" t="s">
        <v>352</v>
      </c>
      <c r="C115" s="1">
        <v>2152.5</v>
      </c>
      <c r="D115" s="1">
        <v>0</v>
      </c>
      <c r="E115" s="1">
        <f t="shared" si="12"/>
        <v>2152.5</v>
      </c>
      <c r="F115" s="14">
        <v>11.74</v>
      </c>
      <c r="G115" s="2">
        <f t="shared" si="13"/>
        <v>25270.350000000002</v>
      </c>
      <c r="H115" s="2">
        <f t="shared" si="11"/>
        <v>151622.1</v>
      </c>
      <c r="I115" s="1">
        <v>12.38</v>
      </c>
      <c r="J115" s="2">
        <f t="shared" si="16"/>
        <v>26647.95</v>
      </c>
      <c r="K115" s="2">
        <f t="shared" si="17"/>
        <v>159887.7</v>
      </c>
      <c r="L115" s="16">
        <f t="shared" si="18"/>
        <v>311509.80000000005</v>
      </c>
      <c r="M115" s="2">
        <v>-124499.15</v>
      </c>
      <c r="N115" s="33">
        <f t="shared" si="14"/>
        <v>187010.65000000005</v>
      </c>
      <c r="O115" s="1">
        <v>0</v>
      </c>
      <c r="P115" s="1">
        <v>15400.83</v>
      </c>
      <c r="Q115" s="9">
        <v>0</v>
      </c>
      <c r="R115" s="6">
        <v>184809.93</v>
      </c>
      <c r="S115" s="1">
        <v>0</v>
      </c>
      <c r="T115" s="1">
        <v>6298.16</v>
      </c>
      <c r="U115" s="1">
        <v>0</v>
      </c>
      <c r="V115" s="1">
        <v>4934.68</v>
      </c>
      <c r="W115" s="1">
        <v>0</v>
      </c>
      <c r="X115" s="1">
        <v>8983.84</v>
      </c>
      <c r="Y115" s="1">
        <v>0</v>
      </c>
      <c r="Z115" s="1">
        <v>19852.92</v>
      </c>
      <c r="AA115" s="1">
        <v>0</v>
      </c>
      <c r="AB115" s="1">
        <v>16586.4</v>
      </c>
      <c r="AC115" s="1">
        <v>0</v>
      </c>
      <c r="AD115" s="1">
        <v>29188.11</v>
      </c>
      <c r="AE115" s="1">
        <v>0</v>
      </c>
      <c r="AF115" s="2">
        <v>17128.45</v>
      </c>
      <c r="AG115" s="1">
        <v>0</v>
      </c>
      <c r="AH115" s="2">
        <v>12662.15</v>
      </c>
      <c r="AI115" s="1">
        <v>0</v>
      </c>
      <c r="AJ115" s="1">
        <v>12662.15</v>
      </c>
      <c r="AK115" s="1">
        <v>0</v>
      </c>
      <c r="AL115" s="1">
        <v>11178.23</v>
      </c>
      <c r="AM115" s="1">
        <v>0</v>
      </c>
      <c r="AN115" s="1">
        <v>14560.95</v>
      </c>
      <c r="AO115" s="1">
        <v>0</v>
      </c>
      <c r="AP115" s="1">
        <v>8704.51</v>
      </c>
      <c r="AQ115" s="9">
        <f t="shared" si="19"/>
        <v>0</v>
      </c>
      <c r="AR115" s="9">
        <f t="shared" si="20"/>
        <v>162740.55000000002</v>
      </c>
      <c r="AS115" s="67">
        <f t="shared" si="21"/>
        <v>162740.55000000002</v>
      </c>
      <c r="AT115" s="69">
        <v>9070.35</v>
      </c>
      <c r="AU115" s="68">
        <v>880</v>
      </c>
      <c r="AV115" s="78">
        <f t="shared" si="15"/>
        <v>14319.750000000035</v>
      </c>
      <c r="AW115" s="37">
        <v>628358.18</v>
      </c>
    </row>
    <row r="116" spans="1:49" ht="15.75" customHeight="1">
      <c r="A116" s="1">
        <v>106</v>
      </c>
      <c r="B116" s="1" t="s">
        <v>96</v>
      </c>
      <c r="C116" s="1">
        <v>371</v>
      </c>
      <c r="D116" s="1">
        <v>0</v>
      </c>
      <c r="E116" s="1">
        <f t="shared" si="12"/>
        <v>371</v>
      </c>
      <c r="F116" s="14">
        <v>7.21</v>
      </c>
      <c r="G116" s="2">
        <f t="shared" si="13"/>
        <v>2674.91</v>
      </c>
      <c r="H116" s="2">
        <f>G116*6</f>
        <v>16049.46</v>
      </c>
      <c r="I116" s="1">
        <v>7.49</v>
      </c>
      <c r="J116" s="2">
        <f t="shared" si="16"/>
        <v>2778.79</v>
      </c>
      <c r="K116" s="2">
        <f t="shared" si="17"/>
        <v>16672.739999999998</v>
      </c>
      <c r="L116" s="16">
        <f t="shared" si="18"/>
        <v>32722.199999999997</v>
      </c>
      <c r="M116" s="2"/>
      <c r="N116" s="33">
        <f t="shared" si="14"/>
        <v>32722.199999999997</v>
      </c>
      <c r="O116" s="1">
        <v>0</v>
      </c>
      <c r="P116" s="1">
        <v>2728.41</v>
      </c>
      <c r="Q116" s="9">
        <v>0</v>
      </c>
      <c r="R116" s="6">
        <v>32740.9</v>
      </c>
      <c r="S116" s="1">
        <v>0</v>
      </c>
      <c r="T116" s="1">
        <v>1222.63</v>
      </c>
      <c r="U116" s="1">
        <v>0</v>
      </c>
      <c r="V116" s="1">
        <v>819.91</v>
      </c>
      <c r="W116" s="1">
        <v>0</v>
      </c>
      <c r="X116" s="1">
        <v>819.91</v>
      </c>
      <c r="Y116" s="1">
        <v>0</v>
      </c>
      <c r="Z116" s="1">
        <v>9998.86</v>
      </c>
      <c r="AA116" s="1">
        <v>0</v>
      </c>
      <c r="AB116" s="1">
        <v>819.91</v>
      </c>
      <c r="AC116" s="1">
        <v>0</v>
      </c>
      <c r="AD116" s="1">
        <v>819.91</v>
      </c>
      <c r="AE116" s="1">
        <v>0</v>
      </c>
      <c r="AF116" s="2">
        <v>7094.64</v>
      </c>
      <c r="AG116" s="1">
        <v>0</v>
      </c>
      <c r="AH116" s="2">
        <v>51951.53</v>
      </c>
      <c r="AI116" s="1">
        <v>0</v>
      </c>
      <c r="AJ116" s="1">
        <v>853.3</v>
      </c>
      <c r="AK116" s="1">
        <v>0</v>
      </c>
      <c r="AL116" s="1">
        <v>1295.04</v>
      </c>
      <c r="AM116" s="1">
        <v>0</v>
      </c>
      <c r="AN116" s="1">
        <v>853.3</v>
      </c>
      <c r="AO116" s="1">
        <v>0</v>
      </c>
      <c r="AP116" s="1">
        <v>5074.93</v>
      </c>
      <c r="AQ116" s="9">
        <f t="shared" si="19"/>
        <v>0</v>
      </c>
      <c r="AR116" s="9">
        <f t="shared" si="20"/>
        <v>81623.87</v>
      </c>
      <c r="AS116" s="67">
        <f t="shared" si="21"/>
        <v>81623.87</v>
      </c>
      <c r="AT116" s="68"/>
      <c r="AU116" s="68"/>
      <c r="AV116" s="78">
        <f t="shared" si="15"/>
        <v>-48901.67</v>
      </c>
      <c r="AW116" s="37">
        <v>16369.62</v>
      </c>
    </row>
    <row r="117" spans="1:49" ht="15.75" customHeight="1">
      <c r="A117" s="1">
        <v>107</v>
      </c>
      <c r="B117" s="1" t="s">
        <v>97</v>
      </c>
      <c r="C117" s="1">
        <v>622.5</v>
      </c>
      <c r="D117" s="1">
        <v>0</v>
      </c>
      <c r="E117" s="1">
        <f t="shared" si="12"/>
        <v>622.5</v>
      </c>
      <c r="F117" s="14">
        <v>10.88</v>
      </c>
      <c r="G117" s="2">
        <f t="shared" si="13"/>
        <v>6772.8</v>
      </c>
      <c r="H117" s="2">
        <f>G117*6</f>
        <v>40636.8</v>
      </c>
      <c r="I117" s="1">
        <v>11.32</v>
      </c>
      <c r="J117" s="2">
        <f t="shared" si="16"/>
        <v>7046.7</v>
      </c>
      <c r="K117" s="2">
        <f t="shared" si="17"/>
        <v>42280.2</v>
      </c>
      <c r="L117" s="16">
        <f t="shared" si="18"/>
        <v>82917</v>
      </c>
      <c r="M117" s="2"/>
      <c r="N117" s="33">
        <f t="shared" si="14"/>
        <v>82917</v>
      </c>
      <c r="O117" s="1">
        <v>0</v>
      </c>
      <c r="P117" s="1">
        <v>6908.26</v>
      </c>
      <c r="Q117" s="9">
        <v>0</v>
      </c>
      <c r="R117" s="6">
        <v>82899.07</v>
      </c>
      <c r="S117" s="1">
        <v>0</v>
      </c>
      <c r="T117" s="1">
        <v>2645.55</v>
      </c>
      <c r="U117" s="1">
        <v>0</v>
      </c>
      <c r="V117" s="1">
        <v>15754.1</v>
      </c>
      <c r="W117" s="1">
        <v>0</v>
      </c>
      <c r="X117" s="1">
        <v>31966.74</v>
      </c>
      <c r="Y117" s="1">
        <v>0</v>
      </c>
      <c r="Z117" s="1">
        <v>3139.33</v>
      </c>
      <c r="AA117" s="1">
        <v>0</v>
      </c>
      <c r="AB117" s="1">
        <v>3822.63</v>
      </c>
      <c r="AC117" s="1">
        <v>0</v>
      </c>
      <c r="AD117" s="1">
        <v>3822.63</v>
      </c>
      <c r="AE117" s="1">
        <v>0</v>
      </c>
      <c r="AF117" s="2">
        <v>3965.8</v>
      </c>
      <c r="AG117" s="1">
        <v>0</v>
      </c>
      <c r="AH117" s="2">
        <v>9057.96</v>
      </c>
      <c r="AI117" s="1">
        <v>0</v>
      </c>
      <c r="AJ117" s="1">
        <v>5465.18</v>
      </c>
      <c r="AK117" s="1">
        <v>0</v>
      </c>
      <c r="AL117" s="1">
        <v>3813</v>
      </c>
      <c r="AM117" s="1">
        <v>0</v>
      </c>
      <c r="AN117" s="1">
        <v>17431.31</v>
      </c>
      <c r="AO117" s="1">
        <v>0</v>
      </c>
      <c r="AP117" s="1">
        <v>6926.63</v>
      </c>
      <c r="AQ117" s="9">
        <f t="shared" si="19"/>
        <v>0</v>
      </c>
      <c r="AR117" s="9">
        <f t="shared" si="20"/>
        <v>107810.85999999999</v>
      </c>
      <c r="AS117" s="67">
        <f t="shared" si="21"/>
        <v>107810.85999999999</v>
      </c>
      <c r="AT117" s="68"/>
      <c r="AU117" s="68"/>
      <c r="AV117" s="78">
        <f t="shared" si="15"/>
        <v>-24893.859999999986</v>
      </c>
      <c r="AW117" s="37">
        <v>34020.98</v>
      </c>
    </row>
    <row r="118" spans="1:61" s="39" customFormat="1" ht="18">
      <c r="A118" s="1">
        <v>108</v>
      </c>
      <c r="B118" s="1" t="s">
        <v>98</v>
      </c>
      <c r="C118" s="1">
        <v>522.6</v>
      </c>
      <c r="D118" s="1">
        <v>0</v>
      </c>
      <c r="E118" s="1">
        <f t="shared" si="12"/>
        <v>522.6</v>
      </c>
      <c r="F118" s="14">
        <v>6.6</v>
      </c>
      <c r="G118" s="2">
        <f t="shared" si="13"/>
        <v>3449.16</v>
      </c>
      <c r="H118" s="2">
        <f>G118*6</f>
        <v>20694.96</v>
      </c>
      <c r="I118" s="1">
        <v>6.86</v>
      </c>
      <c r="J118" s="2">
        <f t="shared" si="16"/>
        <v>3585.0360000000005</v>
      </c>
      <c r="K118" s="2">
        <f t="shared" si="17"/>
        <v>21510.216000000004</v>
      </c>
      <c r="L118" s="16">
        <f t="shared" si="18"/>
        <v>42205.17600000001</v>
      </c>
      <c r="M118" s="2">
        <v>-94803.52</v>
      </c>
      <c r="N118" s="33">
        <f t="shared" si="14"/>
        <v>-52598.344</v>
      </c>
      <c r="O118" s="1">
        <v>0</v>
      </c>
      <c r="P118" s="1">
        <v>1178.05</v>
      </c>
      <c r="Q118" s="9">
        <v>0</v>
      </c>
      <c r="R118" s="6">
        <v>14136.54</v>
      </c>
      <c r="S118" s="1">
        <v>0</v>
      </c>
      <c r="T118" s="1">
        <v>1154.95</v>
      </c>
      <c r="U118" s="1">
        <v>0</v>
      </c>
      <c r="V118" s="1">
        <v>1154.95</v>
      </c>
      <c r="W118" s="1">
        <v>0</v>
      </c>
      <c r="X118" s="1">
        <v>1154.95</v>
      </c>
      <c r="Y118" s="1">
        <v>0</v>
      </c>
      <c r="Z118" s="1">
        <v>1154.95</v>
      </c>
      <c r="AA118" s="1">
        <v>0</v>
      </c>
      <c r="AB118" s="1">
        <v>1154.95</v>
      </c>
      <c r="AC118" s="1">
        <v>0</v>
      </c>
      <c r="AD118" s="1">
        <v>1154.95</v>
      </c>
      <c r="AE118" s="1">
        <v>0</v>
      </c>
      <c r="AF118" s="2">
        <v>1201.98</v>
      </c>
      <c r="AG118" s="1">
        <v>0</v>
      </c>
      <c r="AH118" s="2">
        <v>1356.92</v>
      </c>
      <c r="AI118" s="1">
        <v>0</v>
      </c>
      <c r="AJ118" s="1">
        <v>1201.98</v>
      </c>
      <c r="AK118" s="1">
        <v>0</v>
      </c>
      <c r="AL118" s="1">
        <v>19544.42</v>
      </c>
      <c r="AM118" s="1">
        <v>0</v>
      </c>
      <c r="AN118" s="1">
        <v>4164.35</v>
      </c>
      <c r="AO118" s="1">
        <v>0</v>
      </c>
      <c r="AP118" s="1">
        <v>1201.98</v>
      </c>
      <c r="AQ118" s="9">
        <f t="shared" si="19"/>
        <v>0</v>
      </c>
      <c r="AR118" s="9">
        <f t="shared" si="20"/>
        <v>35601.33</v>
      </c>
      <c r="AS118" s="67">
        <f t="shared" si="21"/>
        <v>35601.33</v>
      </c>
      <c r="AT118" s="68"/>
      <c r="AU118" s="68"/>
      <c r="AV118" s="78">
        <f t="shared" si="15"/>
        <v>-88199.674</v>
      </c>
      <c r="AW118" s="37">
        <v>144455.24</v>
      </c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</row>
    <row r="119" spans="1:49" ht="15.75" customHeight="1">
      <c r="A119" s="1">
        <v>109</v>
      </c>
      <c r="B119" s="1" t="s">
        <v>99</v>
      </c>
      <c r="C119" s="1">
        <v>510.3</v>
      </c>
      <c r="D119" s="1">
        <v>0</v>
      </c>
      <c r="E119" s="1">
        <f t="shared" si="12"/>
        <v>510.3</v>
      </c>
      <c r="F119" s="14">
        <v>8.7</v>
      </c>
      <c r="G119" s="2">
        <f t="shared" si="13"/>
        <v>4439.61</v>
      </c>
      <c r="H119" s="2">
        <f>G119*6</f>
        <v>26637.659999999996</v>
      </c>
      <c r="I119" s="1">
        <v>9.09</v>
      </c>
      <c r="J119" s="2">
        <f t="shared" si="16"/>
        <v>4638.627</v>
      </c>
      <c r="K119" s="2">
        <f t="shared" si="17"/>
        <v>27831.762000000002</v>
      </c>
      <c r="L119" s="16">
        <f t="shared" si="18"/>
        <v>54469.422</v>
      </c>
      <c r="M119" s="2">
        <v>-10412.18</v>
      </c>
      <c r="N119" s="33">
        <f t="shared" si="14"/>
        <v>44057.242</v>
      </c>
      <c r="O119" s="1">
        <v>0</v>
      </c>
      <c r="P119" s="1">
        <v>3660.72</v>
      </c>
      <c r="Q119" s="9">
        <v>0</v>
      </c>
      <c r="R119" s="6">
        <v>43928.65</v>
      </c>
      <c r="S119" s="1">
        <v>0</v>
      </c>
      <c r="T119" s="1">
        <v>1530.48</v>
      </c>
      <c r="U119" s="1">
        <v>0</v>
      </c>
      <c r="V119" s="1">
        <v>1127.76</v>
      </c>
      <c r="W119" s="1">
        <v>0</v>
      </c>
      <c r="X119" s="1">
        <v>2502.76</v>
      </c>
      <c r="Y119" s="1">
        <v>0</v>
      </c>
      <c r="Z119" s="1">
        <v>1552.51</v>
      </c>
      <c r="AA119" s="1">
        <v>0</v>
      </c>
      <c r="AB119" s="1">
        <v>1127.76</v>
      </c>
      <c r="AC119" s="1">
        <v>0</v>
      </c>
      <c r="AD119" s="1">
        <v>1127.76</v>
      </c>
      <c r="AE119" s="1">
        <v>0</v>
      </c>
      <c r="AF119" s="2">
        <v>1173.69</v>
      </c>
      <c r="AG119" s="1">
        <v>0</v>
      </c>
      <c r="AH119" s="2">
        <v>1716.13</v>
      </c>
      <c r="AI119" s="1">
        <v>0</v>
      </c>
      <c r="AJ119" s="1">
        <v>1821.34</v>
      </c>
      <c r="AK119" s="1">
        <v>0</v>
      </c>
      <c r="AL119" s="1">
        <v>1770.37</v>
      </c>
      <c r="AM119" s="1">
        <v>0</v>
      </c>
      <c r="AN119" s="1">
        <v>4636.06</v>
      </c>
      <c r="AO119" s="1">
        <v>0</v>
      </c>
      <c r="AP119" s="1">
        <v>1173.69</v>
      </c>
      <c r="AQ119" s="9">
        <f t="shared" si="19"/>
        <v>0</v>
      </c>
      <c r="AR119" s="9">
        <f t="shared" si="20"/>
        <v>21260.31</v>
      </c>
      <c r="AS119" s="67">
        <f t="shared" si="21"/>
        <v>21260.31</v>
      </c>
      <c r="AT119" s="68"/>
      <c r="AU119" s="68"/>
      <c r="AV119" s="78">
        <f t="shared" si="15"/>
        <v>22796.931999999997</v>
      </c>
      <c r="AW119" s="37">
        <v>241810.74</v>
      </c>
    </row>
    <row r="120" spans="1:49" ht="15.75" customHeight="1">
      <c r="A120" s="1">
        <v>110</v>
      </c>
      <c r="B120" s="1" t="s">
        <v>100</v>
      </c>
      <c r="C120" s="1">
        <v>617.1</v>
      </c>
      <c r="D120" s="1">
        <v>0</v>
      </c>
      <c r="E120" s="1">
        <f t="shared" si="12"/>
        <v>617.1</v>
      </c>
      <c r="F120" s="14">
        <v>7.24</v>
      </c>
      <c r="G120" s="2">
        <f t="shared" si="13"/>
        <v>4467.804</v>
      </c>
      <c r="H120" s="2">
        <f aca="true" t="shared" si="22" ref="H120:H180">G120*6</f>
        <v>26806.824</v>
      </c>
      <c r="I120" s="1">
        <v>7.53</v>
      </c>
      <c r="J120" s="2">
        <f t="shared" si="16"/>
        <v>4646.763</v>
      </c>
      <c r="K120" s="2">
        <f t="shared" si="17"/>
        <v>27880.578</v>
      </c>
      <c r="L120" s="16">
        <f t="shared" si="18"/>
        <v>54687.402</v>
      </c>
      <c r="M120" s="2"/>
      <c r="N120" s="33">
        <f t="shared" si="14"/>
        <v>54687.402</v>
      </c>
      <c r="O120" s="1">
        <v>0</v>
      </c>
      <c r="P120" s="1">
        <v>4557.16</v>
      </c>
      <c r="Q120" s="9">
        <v>0</v>
      </c>
      <c r="R120" s="6">
        <v>54685.92</v>
      </c>
      <c r="S120" s="1">
        <v>0</v>
      </c>
      <c r="T120" s="1">
        <v>3711.58</v>
      </c>
      <c r="U120" s="1">
        <v>0</v>
      </c>
      <c r="V120" s="1">
        <v>1719.09</v>
      </c>
      <c r="W120" s="1">
        <v>0</v>
      </c>
      <c r="X120" s="1">
        <v>1719.09</v>
      </c>
      <c r="Y120" s="1">
        <v>0</v>
      </c>
      <c r="Z120" s="1">
        <v>2679.5</v>
      </c>
      <c r="AA120" s="1">
        <v>0</v>
      </c>
      <c r="AB120" s="1">
        <v>1719.09</v>
      </c>
      <c r="AC120" s="1">
        <v>0</v>
      </c>
      <c r="AD120" s="1">
        <v>1719.09</v>
      </c>
      <c r="AE120" s="1">
        <v>0</v>
      </c>
      <c r="AF120" s="2">
        <v>1774.63</v>
      </c>
      <c r="AG120" s="1">
        <v>0</v>
      </c>
      <c r="AH120" s="2">
        <v>4261.03</v>
      </c>
      <c r="AI120" s="1">
        <v>0</v>
      </c>
      <c r="AJ120" s="1">
        <v>3274.01</v>
      </c>
      <c r="AK120" s="1">
        <v>0</v>
      </c>
      <c r="AL120" s="1">
        <v>4321.82</v>
      </c>
      <c r="AM120" s="1">
        <v>0</v>
      </c>
      <c r="AN120" s="1">
        <v>4149.4</v>
      </c>
      <c r="AO120" s="1">
        <v>0</v>
      </c>
      <c r="AP120" s="1">
        <v>1799.11</v>
      </c>
      <c r="AQ120" s="9">
        <f t="shared" si="19"/>
        <v>0</v>
      </c>
      <c r="AR120" s="9">
        <f t="shared" si="20"/>
        <v>32847.44</v>
      </c>
      <c r="AS120" s="67">
        <f t="shared" si="21"/>
        <v>32847.44</v>
      </c>
      <c r="AT120" s="68"/>
      <c r="AU120" s="68"/>
      <c r="AV120" s="78">
        <f t="shared" si="15"/>
        <v>21839.962</v>
      </c>
      <c r="AW120" s="37">
        <v>173933.94</v>
      </c>
    </row>
    <row r="121" spans="1:49" ht="15.75" customHeight="1">
      <c r="A121" s="1">
        <v>111</v>
      </c>
      <c r="B121" s="1" t="s">
        <v>101</v>
      </c>
      <c r="C121" s="1">
        <v>391.6</v>
      </c>
      <c r="D121" s="1">
        <v>0</v>
      </c>
      <c r="E121" s="1">
        <f t="shared" si="12"/>
        <v>391.6</v>
      </c>
      <c r="F121" s="14">
        <v>9.39</v>
      </c>
      <c r="G121" s="2">
        <f t="shared" si="13"/>
        <v>3677.1240000000003</v>
      </c>
      <c r="H121" s="2">
        <f t="shared" si="22"/>
        <v>22062.744000000002</v>
      </c>
      <c r="I121" s="1">
        <v>9.76</v>
      </c>
      <c r="J121" s="2">
        <f t="shared" si="16"/>
        <v>3822.016</v>
      </c>
      <c r="K121" s="2">
        <f t="shared" si="17"/>
        <v>22932.096</v>
      </c>
      <c r="L121" s="16">
        <f t="shared" si="18"/>
        <v>44994.840000000004</v>
      </c>
      <c r="M121" s="2">
        <v>-5428.11</v>
      </c>
      <c r="N121" s="33">
        <f t="shared" si="14"/>
        <v>39566.73</v>
      </c>
      <c r="O121" s="1">
        <v>0</v>
      </c>
      <c r="P121" s="1">
        <v>3298.32</v>
      </c>
      <c r="Q121" s="9">
        <v>0</v>
      </c>
      <c r="R121" s="6">
        <v>39579.89</v>
      </c>
      <c r="S121" s="1">
        <v>0</v>
      </c>
      <c r="T121" s="1">
        <v>1857.81</v>
      </c>
      <c r="U121" s="1">
        <v>0</v>
      </c>
      <c r="V121" s="1">
        <v>1043.09</v>
      </c>
      <c r="W121" s="1">
        <v>0</v>
      </c>
      <c r="X121" s="1">
        <v>1043.09</v>
      </c>
      <c r="Y121" s="1">
        <v>0</v>
      </c>
      <c r="Z121" s="1">
        <v>2143.47</v>
      </c>
      <c r="AA121" s="1">
        <v>0</v>
      </c>
      <c r="AB121" s="1">
        <v>1043.09</v>
      </c>
      <c r="AC121" s="1">
        <v>0</v>
      </c>
      <c r="AD121" s="1">
        <v>20142.66</v>
      </c>
      <c r="AE121" s="1">
        <v>0</v>
      </c>
      <c r="AF121" s="2">
        <v>1078.33</v>
      </c>
      <c r="AG121" s="1">
        <v>0</v>
      </c>
      <c r="AH121" s="2">
        <v>1078.33</v>
      </c>
      <c r="AI121" s="1">
        <v>0</v>
      </c>
      <c r="AJ121" s="1">
        <v>2577.71</v>
      </c>
      <c r="AK121" s="1">
        <v>0</v>
      </c>
      <c r="AL121" s="1">
        <v>2077.15</v>
      </c>
      <c r="AM121" s="1">
        <v>0</v>
      </c>
      <c r="AN121" s="1">
        <v>1078.33</v>
      </c>
      <c r="AO121" s="1">
        <v>0</v>
      </c>
      <c r="AP121" s="1">
        <v>2131</v>
      </c>
      <c r="AQ121" s="9">
        <f t="shared" si="19"/>
        <v>0</v>
      </c>
      <c r="AR121" s="9">
        <f t="shared" si="20"/>
        <v>37294.060000000005</v>
      </c>
      <c r="AS121" s="67">
        <f t="shared" si="21"/>
        <v>37294.060000000005</v>
      </c>
      <c r="AT121" s="68"/>
      <c r="AU121" s="68">
        <v>880</v>
      </c>
      <c r="AV121" s="78">
        <f t="shared" si="15"/>
        <v>1392.6699999999983</v>
      </c>
      <c r="AW121" s="37">
        <v>102132.16</v>
      </c>
    </row>
    <row r="122" spans="1:49" ht="18">
      <c r="A122" s="1">
        <v>112</v>
      </c>
      <c r="B122" s="1" t="s">
        <v>102</v>
      </c>
      <c r="C122" s="1">
        <v>374</v>
      </c>
      <c r="D122" s="1">
        <v>0</v>
      </c>
      <c r="E122" s="1">
        <f t="shared" si="12"/>
        <v>374</v>
      </c>
      <c r="F122" s="14">
        <v>9.09</v>
      </c>
      <c r="G122" s="2">
        <f t="shared" si="13"/>
        <v>3399.66</v>
      </c>
      <c r="H122" s="2">
        <f t="shared" si="22"/>
        <v>20397.96</v>
      </c>
      <c r="I122" s="1">
        <v>9.45</v>
      </c>
      <c r="J122" s="2">
        <f t="shared" si="16"/>
        <v>3534.2999999999997</v>
      </c>
      <c r="K122" s="2">
        <f t="shared" si="17"/>
        <v>21205.8</v>
      </c>
      <c r="L122" s="16">
        <f t="shared" si="18"/>
        <v>41603.759999999995</v>
      </c>
      <c r="M122" s="2">
        <v>-22115.04</v>
      </c>
      <c r="N122" s="33">
        <f t="shared" si="14"/>
        <v>19488.719999999994</v>
      </c>
      <c r="O122" s="1">
        <v>0</v>
      </c>
      <c r="P122" s="1">
        <v>2071.56</v>
      </c>
      <c r="Q122" s="9">
        <v>0</v>
      </c>
      <c r="R122" s="6">
        <v>24858.77</v>
      </c>
      <c r="S122" s="1">
        <v>0</v>
      </c>
      <c r="T122" s="1">
        <v>7230.8</v>
      </c>
      <c r="U122" s="1">
        <v>0</v>
      </c>
      <c r="V122" s="1">
        <v>22281.62</v>
      </c>
      <c r="W122" s="1">
        <v>0</v>
      </c>
      <c r="X122" s="1">
        <v>2504.19</v>
      </c>
      <c r="Y122" s="1">
        <v>0</v>
      </c>
      <c r="Z122" s="1">
        <v>2254.67</v>
      </c>
      <c r="AA122" s="1">
        <v>0</v>
      </c>
      <c r="AB122" s="1">
        <v>2222.66</v>
      </c>
      <c r="AC122" s="1">
        <v>0</v>
      </c>
      <c r="AD122" s="1">
        <v>1004.19</v>
      </c>
      <c r="AE122" s="1">
        <v>0</v>
      </c>
      <c r="AF122" s="2">
        <v>2187.71</v>
      </c>
      <c r="AG122" s="1">
        <v>0</v>
      </c>
      <c r="AH122" s="2">
        <v>2733.8</v>
      </c>
      <c r="AI122" s="1">
        <v>0</v>
      </c>
      <c r="AJ122" s="1">
        <v>2537.23</v>
      </c>
      <c r="AK122" s="1">
        <v>0</v>
      </c>
      <c r="AL122" s="1">
        <v>2036.67</v>
      </c>
      <c r="AM122" s="1">
        <v>0</v>
      </c>
      <c r="AN122" s="1">
        <v>8735.88</v>
      </c>
      <c r="AO122" s="1">
        <v>0</v>
      </c>
      <c r="AP122" s="1">
        <v>1062.33</v>
      </c>
      <c r="AQ122" s="9">
        <f t="shared" si="19"/>
        <v>0</v>
      </c>
      <c r="AR122" s="9">
        <f t="shared" si="20"/>
        <v>56791.75000000001</v>
      </c>
      <c r="AS122" s="67">
        <f t="shared" si="21"/>
        <v>56791.75000000001</v>
      </c>
      <c r="AT122" s="68"/>
      <c r="AU122" s="68">
        <v>880</v>
      </c>
      <c r="AV122" s="78">
        <f t="shared" si="15"/>
        <v>-38183.03000000001</v>
      </c>
      <c r="AW122" s="37">
        <v>112468.55</v>
      </c>
    </row>
    <row r="123" spans="1:49" ht="15.75" customHeight="1">
      <c r="A123" s="1">
        <v>113</v>
      </c>
      <c r="B123" s="1" t="s">
        <v>103</v>
      </c>
      <c r="C123" s="1">
        <v>399.6</v>
      </c>
      <c r="D123" s="1">
        <v>0</v>
      </c>
      <c r="E123" s="1">
        <f t="shared" si="12"/>
        <v>399.6</v>
      </c>
      <c r="F123" s="14">
        <v>7.24</v>
      </c>
      <c r="G123" s="2">
        <f t="shared" si="13"/>
        <v>2893.1040000000003</v>
      </c>
      <c r="H123" s="2">
        <f t="shared" si="22"/>
        <v>17358.624000000003</v>
      </c>
      <c r="I123" s="1">
        <v>7.53</v>
      </c>
      <c r="J123" s="2">
        <f t="shared" si="16"/>
        <v>3008.9880000000003</v>
      </c>
      <c r="K123" s="2">
        <f t="shared" si="17"/>
        <v>18053.928</v>
      </c>
      <c r="L123" s="16">
        <f t="shared" si="18"/>
        <v>35412.552</v>
      </c>
      <c r="M123" s="2"/>
      <c r="N123" s="33">
        <f t="shared" si="14"/>
        <v>35412.552</v>
      </c>
      <c r="O123" s="1">
        <v>0</v>
      </c>
      <c r="P123" s="1">
        <v>2950.97</v>
      </c>
      <c r="Q123" s="9">
        <v>0</v>
      </c>
      <c r="R123" s="6">
        <v>35411.59</v>
      </c>
      <c r="S123" s="1">
        <v>0</v>
      </c>
      <c r="T123" s="1">
        <v>883.12</v>
      </c>
      <c r="U123" s="1">
        <v>0</v>
      </c>
      <c r="V123" s="1">
        <v>883.12</v>
      </c>
      <c r="W123" s="1">
        <v>0</v>
      </c>
      <c r="X123" s="1">
        <v>883.12</v>
      </c>
      <c r="Y123" s="1">
        <v>0</v>
      </c>
      <c r="Z123" s="1">
        <v>1843.53</v>
      </c>
      <c r="AA123" s="1">
        <v>0</v>
      </c>
      <c r="AB123" s="1">
        <v>15851.74</v>
      </c>
      <c r="AC123" s="1">
        <v>0</v>
      </c>
      <c r="AD123" s="1">
        <v>883.12</v>
      </c>
      <c r="AE123" s="1">
        <v>0</v>
      </c>
      <c r="AF123" s="2">
        <v>919.08</v>
      </c>
      <c r="AG123" s="1">
        <v>0</v>
      </c>
      <c r="AH123" s="2">
        <v>7583.29</v>
      </c>
      <c r="AI123" s="1">
        <v>0</v>
      </c>
      <c r="AJ123" s="1">
        <v>919.08</v>
      </c>
      <c r="AK123" s="1">
        <v>0</v>
      </c>
      <c r="AL123" s="1">
        <v>5744.72</v>
      </c>
      <c r="AM123" s="1">
        <v>0</v>
      </c>
      <c r="AN123" s="1">
        <v>919.08</v>
      </c>
      <c r="AO123" s="1">
        <v>0</v>
      </c>
      <c r="AP123" s="1">
        <v>943.56</v>
      </c>
      <c r="AQ123" s="9">
        <f t="shared" si="19"/>
        <v>0</v>
      </c>
      <c r="AR123" s="9">
        <f t="shared" si="20"/>
        <v>38256.560000000005</v>
      </c>
      <c r="AS123" s="67">
        <f t="shared" si="21"/>
        <v>38256.560000000005</v>
      </c>
      <c r="AT123" s="68"/>
      <c r="AU123" s="68"/>
      <c r="AV123" s="78">
        <f t="shared" si="15"/>
        <v>-2844.0080000000016</v>
      </c>
      <c r="AW123" s="37">
        <v>225626.61</v>
      </c>
    </row>
    <row r="124" spans="1:49" ht="15.75" customHeight="1">
      <c r="A124" s="1">
        <v>114</v>
      </c>
      <c r="B124" s="1" t="s">
        <v>104</v>
      </c>
      <c r="C124" s="1">
        <v>461.9</v>
      </c>
      <c r="D124" s="1">
        <v>0</v>
      </c>
      <c r="E124" s="1">
        <f t="shared" si="12"/>
        <v>461.9</v>
      </c>
      <c r="F124" s="14">
        <v>7.87</v>
      </c>
      <c r="G124" s="2">
        <f t="shared" si="13"/>
        <v>3635.153</v>
      </c>
      <c r="H124" s="2">
        <f t="shared" si="22"/>
        <v>21810.917999999998</v>
      </c>
      <c r="I124" s="1">
        <v>8.18</v>
      </c>
      <c r="J124" s="2">
        <f t="shared" si="16"/>
        <v>3778.3419999999996</v>
      </c>
      <c r="K124" s="2">
        <f t="shared" si="17"/>
        <v>22670.051999999996</v>
      </c>
      <c r="L124" s="16">
        <f t="shared" si="18"/>
        <v>44480.969999999994</v>
      </c>
      <c r="M124" s="2"/>
      <c r="N124" s="33">
        <f t="shared" si="14"/>
        <v>44480.969999999994</v>
      </c>
      <c r="O124" s="1">
        <v>0</v>
      </c>
      <c r="P124" s="1">
        <v>3707.86</v>
      </c>
      <c r="Q124" s="9">
        <v>0</v>
      </c>
      <c r="R124" s="6">
        <v>44494.27</v>
      </c>
      <c r="S124" s="1">
        <v>0</v>
      </c>
      <c r="T124" s="1">
        <v>10126.68</v>
      </c>
      <c r="U124" s="1">
        <v>0</v>
      </c>
      <c r="V124" s="1">
        <v>1020.8</v>
      </c>
      <c r="W124" s="1">
        <v>0</v>
      </c>
      <c r="X124" s="1">
        <v>1020.8</v>
      </c>
      <c r="Y124" s="1">
        <v>0</v>
      </c>
      <c r="Z124" s="1">
        <v>1981.21</v>
      </c>
      <c r="AA124" s="1">
        <v>0</v>
      </c>
      <c r="AB124" s="1">
        <v>1020.8</v>
      </c>
      <c r="AC124" s="1">
        <v>0</v>
      </c>
      <c r="AD124" s="1">
        <v>1237.7</v>
      </c>
      <c r="AE124" s="1">
        <v>0</v>
      </c>
      <c r="AF124" s="2">
        <v>1062.37</v>
      </c>
      <c r="AG124" s="1">
        <v>0</v>
      </c>
      <c r="AH124" s="2">
        <v>1062.37</v>
      </c>
      <c r="AI124" s="1">
        <v>0</v>
      </c>
      <c r="AJ124" s="1">
        <v>1062.37</v>
      </c>
      <c r="AK124" s="1">
        <v>0</v>
      </c>
      <c r="AL124" s="1">
        <v>3560.57</v>
      </c>
      <c r="AM124" s="1">
        <v>0</v>
      </c>
      <c r="AN124" s="1">
        <v>6225.41</v>
      </c>
      <c r="AO124" s="1">
        <v>0</v>
      </c>
      <c r="AP124" s="1">
        <v>1586.85</v>
      </c>
      <c r="AQ124" s="9">
        <f t="shared" si="19"/>
        <v>0</v>
      </c>
      <c r="AR124" s="9">
        <f t="shared" si="20"/>
        <v>30967.929999999993</v>
      </c>
      <c r="AS124" s="67">
        <f t="shared" si="21"/>
        <v>30967.929999999993</v>
      </c>
      <c r="AT124" s="68"/>
      <c r="AU124" s="68"/>
      <c r="AV124" s="78">
        <f t="shared" si="15"/>
        <v>13513.04</v>
      </c>
      <c r="AW124" s="37">
        <v>6102.18</v>
      </c>
    </row>
    <row r="125" spans="1:49" ht="15.75" customHeight="1">
      <c r="A125" s="1">
        <v>115</v>
      </c>
      <c r="B125" s="1" t="s">
        <v>105</v>
      </c>
      <c r="C125" s="1">
        <v>401.9</v>
      </c>
      <c r="D125" s="1">
        <v>0</v>
      </c>
      <c r="E125" s="1">
        <f t="shared" si="12"/>
        <v>401.9</v>
      </c>
      <c r="F125" s="14">
        <v>10.54</v>
      </c>
      <c r="G125" s="2">
        <f t="shared" si="13"/>
        <v>4236.026</v>
      </c>
      <c r="H125" s="2">
        <f t="shared" si="22"/>
        <v>25416.156</v>
      </c>
      <c r="I125" s="1">
        <v>10.96</v>
      </c>
      <c r="J125" s="2">
        <f t="shared" si="16"/>
        <v>4404.8240000000005</v>
      </c>
      <c r="K125" s="2">
        <f t="shared" si="17"/>
        <v>26428.944000000003</v>
      </c>
      <c r="L125" s="16">
        <f t="shared" si="18"/>
        <v>51845.100000000006</v>
      </c>
      <c r="M125" s="2">
        <v>-10954.71</v>
      </c>
      <c r="N125" s="33">
        <f t="shared" si="14"/>
        <v>40890.39000000001</v>
      </c>
      <c r="O125" s="1">
        <v>0</v>
      </c>
      <c r="P125" s="1">
        <v>3407.85</v>
      </c>
      <c r="Q125" s="9">
        <v>0</v>
      </c>
      <c r="R125" s="6">
        <v>40894.25</v>
      </c>
      <c r="S125" s="1">
        <v>0</v>
      </c>
      <c r="T125" s="1">
        <v>1652.62</v>
      </c>
      <c r="U125" s="1">
        <v>0</v>
      </c>
      <c r="V125" s="1">
        <v>1652.62</v>
      </c>
      <c r="W125" s="1">
        <v>0</v>
      </c>
      <c r="X125" s="1">
        <v>1652.62</v>
      </c>
      <c r="Y125" s="1">
        <v>0</v>
      </c>
      <c r="Z125" s="1">
        <v>2613.03</v>
      </c>
      <c r="AA125" s="1">
        <v>0</v>
      </c>
      <c r="AB125" s="1">
        <v>3066.47</v>
      </c>
      <c r="AC125" s="1">
        <v>0</v>
      </c>
      <c r="AD125" s="1">
        <v>2375.92</v>
      </c>
      <c r="AE125" s="1">
        <v>0</v>
      </c>
      <c r="AF125" s="2">
        <v>2235.38</v>
      </c>
      <c r="AG125" s="1">
        <v>0</v>
      </c>
      <c r="AH125" s="2">
        <v>4056.24</v>
      </c>
      <c r="AI125" s="1">
        <v>0</v>
      </c>
      <c r="AJ125" s="1">
        <v>3734.76</v>
      </c>
      <c r="AK125" s="1">
        <v>0</v>
      </c>
      <c r="AL125" s="1">
        <v>21970.29</v>
      </c>
      <c r="AM125" s="1">
        <v>0</v>
      </c>
      <c r="AN125" s="1">
        <v>1708.89</v>
      </c>
      <c r="AO125" s="1">
        <v>0</v>
      </c>
      <c r="AP125" s="1">
        <v>1708.89</v>
      </c>
      <c r="AQ125" s="9">
        <f t="shared" si="19"/>
        <v>0</v>
      </c>
      <c r="AR125" s="9">
        <f t="shared" si="20"/>
        <v>48427.73</v>
      </c>
      <c r="AS125" s="67">
        <f t="shared" si="21"/>
        <v>48427.73</v>
      </c>
      <c r="AT125" s="68"/>
      <c r="AU125" s="68">
        <f>1654+880</f>
        <v>2534</v>
      </c>
      <c r="AV125" s="78">
        <f t="shared" si="15"/>
        <v>-10071.339999999997</v>
      </c>
      <c r="AW125" s="37">
        <v>66904.49</v>
      </c>
    </row>
    <row r="126" spans="1:49" ht="15.75" customHeight="1">
      <c r="A126" s="1">
        <v>116</v>
      </c>
      <c r="B126" s="1" t="s">
        <v>106</v>
      </c>
      <c r="C126" s="1">
        <v>461.4</v>
      </c>
      <c r="D126" s="1">
        <v>0</v>
      </c>
      <c r="E126" s="1">
        <f t="shared" si="12"/>
        <v>461.4</v>
      </c>
      <c r="F126" s="14">
        <v>11.16</v>
      </c>
      <c r="G126" s="2">
        <f t="shared" si="13"/>
        <v>5149.224</v>
      </c>
      <c r="H126" s="2">
        <f t="shared" si="22"/>
        <v>30895.344</v>
      </c>
      <c r="I126" s="1">
        <v>11.61</v>
      </c>
      <c r="J126" s="2">
        <f t="shared" si="16"/>
        <v>5356.853999999999</v>
      </c>
      <c r="K126" s="2">
        <f t="shared" si="17"/>
        <v>32141.123999999996</v>
      </c>
      <c r="L126" s="16">
        <f t="shared" si="18"/>
        <v>63036.46799999999</v>
      </c>
      <c r="M126" s="2"/>
      <c r="N126" s="33">
        <f t="shared" si="14"/>
        <v>63036.46799999999</v>
      </c>
      <c r="O126" s="1">
        <v>0</v>
      </c>
      <c r="P126" s="1">
        <v>5252.21</v>
      </c>
      <c r="Q126" s="9">
        <v>0</v>
      </c>
      <c r="R126" s="6">
        <v>63026.5</v>
      </c>
      <c r="S126" s="1">
        <v>0</v>
      </c>
      <c r="T126" s="1">
        <v>6559.24</v>
      </c>
      <c r="U126" s="1">
        <v>0</v>
      </c>
      <c r="V126" s="1">
        <v>4636.33</v>
      </c>
      <c r="W126" s="1">
        <v>0</v>
      </c>
      <c r="X126" s="1">
        <v>1693.33</v>
      </c>
      <c r="Y126" s="1">
        <v>0</v>
      </c>
      <c r="Z126" s="1">
        <v>2653.74</v>
      </c>
      <c r="AA126" s="1">
        <v>0</v>
      </c>
      <c r="AB126" s="1">
        <v>2274.7</v>
      </c>
      <c r="AC126" s="1">
        <v>0</v>
      </c>
      <c r="AD126" s="1">
        <v>2274.7</v>
      </c>
      <c r="AE126" s="1">
        <v>0</v>
      </c>
      <c r="AF126" s="2">
        <v>14066.53</v>
      </c>
      <c r="AG126" s="1">
        <v>0</v>
      </c>
      <c r="AH126" s="2">
        <v>2362.37</v>
      </c>
      <c r="AI126" s="1">
        <v>0</v>
      </c>
      <c r="AJ126" s="1">
        <v>3526.09</v>
      </c>
      <c r="AK126" s="1">
        <v>0</v>
      </c>
      <c r="AL126" s="1">
        <v>6137.04</v>
      </c>
      <c r="AM126" s="1">
        <v>0</v>
      </c>
      <c r="AN126" s="1">
        <v>11784.08</v>
      </c>
      <c r="AO126" s="1">
        <v>0</v>
      </c>
      <c r="AP126" s="1">
        <v>2282.41</v>
      </c>
      <c r="AQ126" s="9">
        <f t="shared" si="19"/>
        <v>0</v>
      </c>
      <c r="AR126" s="9">
        <f t="shared" si="20"/>
        <v>60250.56</v>
      </c>
      <c r="AS126" s="67">
        <f t="shared" si="21"/>
        <v>60250.56</v>
      </c>
      <c r="AT126" s="68"/>
      <c r="AU126" s="68"/>
      <c r="AV126" s="78">
        <f t="shared" si="15"/>
        <v>2785.907999999996</v>
      </c>
      <c r="AW126" s="37">
        <v>43252.54</v>
      </c>
    </row>
    <row r="127" spans="1:49" ht="18">
      <c r="A127" s="1">
        <v>117</v>
      </c>
      <c r="B127" s="1" t="s">
        <v>107</v>
      </c>
      <c r="C127" s="1">
        <v>572.5</v>
      </c>
      <c r="D127" s="1">
        <v>0</v>
      </c>
      <c r="E127" s="1">
        <f t="shared" si="12"/>
        <v>572.5</v>
      </c>
      <c r="F127" s="14">
        <v>8.7</v>
      </c>
      <c r="G127" s="2">
        <f t="shared" si="13"/>
        <v>4980.75</v>
      </c>
      <c r="H127" s="2">
        <f t="shared" si="22"/>
        <v>29884.5</v>
      </c>
      <c r="I127" s="1">
        <v>9.09</v>
      </c>
      <c r="J127" s="2">
        <f t="shared" si="16"/>
        <v>5204.025</v>
      </c>
      <c r="K127" s="2">
        <f t="shared" si="17"/>
        <v>31224.149999999998</v>
      </c>
      <c r="L127" s="16">
        <f t="shared" si="18"/>
        <v>61108.649999999994</v>
      </c>
      <c r="M127" s="2">
        <v>-43481.48</v>
      </c>
      <c r="N127" s="33">
        <f t="shared" si="14"/>
        <v>17627.16999999999</v>
      </c>
      <c r="O127" s="1">
        <v>0</v>
      </c>
      <c r="P127" s="1">
        <v>2907.8</v>
      </c>
      <c r="Q127" s="9">
        <v>0</v>
      </c>
      <c r="R127" s="6">
        <v>34893.63</v>
      </c>
      <c r="S127" s="1">
        <v>0</v>
      </c>
      <c r="T127" s="1">
        <v>3815.88</v>
      </c>
      <c r="U127" s="1">
        <v>0</v>
      </c>
      <c r="V127" s="1">
        <v>1265.23</v>
      </c>
      <c r="W127" s="1">
        <v>0</v>
      </c>
      <c r="X127" s="1">
        <v>2765.23</v>
      </c>
      <c r="Y127" s="1">
        <v>0</v>
      </c>
      <c r="Z127" s="1">
        <v>1689.98</v>
      </c>
      <c r="AA127" s="1">
        <v>0</v>
      </c>
      <c r="AB127" s="1">
        <v>5768.7</v>
      </c>
      <c r="AC127" s="1">
        <v>0</v>
      </c>
      <c r="AD127" s="1">
        <v>1482.13</v>
      </c>
      <c r="AE127" s="1">
        <v>0</v>
      </c>
      <c r="AF127" s="2">
        <v>11968.14</v>
      </c>
      <c r="AG127" s="1">
        <v>0</v>
      </c>
      <c r="AH127" s="2">
        <v>4593.19</v>
      </c>
      <c r="AI127" s="1">
        <v>0</v>
      </c>
      <c r="AJ127" s="1">
        <v>6887.53</v>
      </c>
      <c r="AK127" s="1">
        <v>0</v>
      </c>
      <c r="AL127" s="1">
        <v>3814.95</v>
      </c>
      <c r="AM127" s="1">
        <v>0</v>
      </c>
      <c r="AN127" s="1">
        <v>9976.01</v>
      </c>
      <c r="AO127" s="1">
        <v>0</v>
      </c>
      <c r="AP127" s="1">
        <v>1418.7</v>
      </c>
      <c r="AQ127" s="9">
        <f t="shared" si="19"/>
        <v>0</v>
      </c>
      <c r="AR127" s="9">
        <f t="shared" si="20"/>
        <v>55445.67</v>
      </c>
      <c r="AS127" s="67">
        <f t="shared" si="21"/>
        <v>55445.67</v>
      </c>
      <c r="AT127" s="68"/>
      <c r="AU127" s="68">
        <v>880</v>
      </c>
      <c r="AV127" s="78">
        <f t="shared" si="15"/>
        <v>-38698.50000000001</v>
      </c>
      <c r="AW127" s="37">
        <v>243687.87</v>
      </c>
    </row>
    <row r="128" spans="1:49" ht="18">
      <c r="A128" s="1">
        <v>118</v>
      </c>
      <c r="B128" s="1" t="s">
        <v>108</v>
      </c>
      <c r="C128" s="1">
        <v>490</v>
      </c>
      <c r="D128" s="1">
        <v>0</v>
      </c>
      <c r="E128" s="1">
        <f t="shared" si="12"/>
        <v>490</v>
      </c>
      <c r="F128" s="14">
        <v>11.16</v>
      </c>
      <c r="G128" s="2">
        <f t="shared" si="13"/>
        <v>5468.4</v>
      </c>
      <c r="H128" s="2">
        <f t="shared" si="22"/>
        <v>32810.399999999994</v>
      </c>
      <c r="I128" s="1">
        <v>11.61</v>
      </c>
      <c r="J128" s="2">
        <f t="shared" si="16"/>
        <v>5688.9</v>
      </c>
      <c r="K128" s="2">
        <f t="shared" si="17"/>
        <v>34133.399999999994</v>
      </c>
      <c r="L128" s="16">
        <f t="shared" si="18"/>
        <v>66943.79999999999</v>
      </c>
      <c r="M128" s="18">
        <v>-55255.54</v>
      </c>
      <c r="N128" s="33">
        <f t="shared" si="14"/>
        <v>11688.259999999987</v>
      </c>
      <c r="O128" s="1">
        <v>0</v>
      </c>
      <c r="P128" s="1">
        <v>2671.65</v>
      </c>
      <c r="Q128" s="9">
        <v>0</v>
      </c>
      <c r="R128" s="6">
        <v>32059.82</v>
      </c>
      <c r="S128" s="1">
        <v>0</v>
      </c>
      <c r="T128" s="1">
        <v>16766.8</v>
      </c>
      <c r="U128" s="1">
        <v>0</v>
      </c>
      <c r="V128" s="1">
        <v>1260.55</v>
      </c>
      <c r="W128" s="1">
        <v>0</v>
      </c>
      <c r="X128" s="1">
        <v>1260.55</v>
      </c>
      <c r="Y128" s="1">
        <v>0</v>
      </c>
      <c r="Z128" s="1">
        <v>1685.3</v>
      </c>
      <c r="AA128" s="1">
        <v>0</v>
      </c>
      <c r="AB128" s="1">
        <v>1260.55</v>
      </c>
      <c r="AC128" s="1">
        <v>0</v>
      </c>
      <c r="AD128" s="1">
        <v>1477.45</v>
      </c>
      <c r="AE128" s="1">
        <v>0</v>
      </c>
      <c r="AF128" s="2">
        <v>1304.65</v>
      </c>
      <c r="AG128" s="1">
        <v>0</v>
      </c>
      <c r="AH128" s="2">
        <v>1692.15</v>
      </c>
      <c r="AI128" s="1">
        <v>0</v>
      </c>
      <c r="AJ128" s="1">
        <v>1304.65</v>
      </c>
      <c r="AK128" s="1">
        <v>0</v>
      </c>
      <c r="AL128" s="1">
        <v>3802.85</v>
      </c>
      <c r="AM128" s="1">
        <v>0</v>
      </c>
      <c r="AN128" s="1">
        <v>4325.37</v>
      </c>
      <c r="AO128" s="1">
        <v>0</v>
      </c>
      <c r="AP128" s="1">
        <v>1329.13</v>
      </c>
      <c r="AQ128" s="9">
        <f t="shared" si="19"/>
        <v>0</v>
      </c>
      <c r="AR128" s="9">
        <f t="shared" si="20"/>
        <v>37470</v>
      </c>
      <c r="AS128" s="67">
        <f t="shared" si="21"/>
        <v>37470</v>
      </c>
      <c r="AT128" s="68"/>
      <c r="AU128" s="68">
        <v>880</v>
      </c>
      <c r="AV128" s="78">
        <f t="shared" si="15"/>
        <v>-26661.740000000013</v>
      </c>
      <c r="AW128" s="37">
        <v>27014.86</v>
      </c>
    </row>
    <row r="129" spans="1:49" ht="18">
      <c r="A129" s="1">
        <v>119</v>
      </c>
      <c r="B129" s="1" t="s">
        <v>109</v>
      </c>
      <c r="C129" s="1">
        <v>6179.6</v>
      </c>
      <c r="D129" s="1">
        <v>0</v>
      </c>
      <c r="E129" s="1">
        <f t="shared" si="12"/>
        <v>6179.6</v>
      </c>
      <c r="F129" s="14">
        <v>12.85</v>
      </c>
      <c r="G129" s="2">
        <f t="shared" si="13"/>
        <v>79407.86</v>
      </c>
      <c r="H129" s="2">
        <f t="shared" si="22"/>
        <v>476447.16000000003</v>
      </c>
      <c r="I129" s="1">
        <v>13.37</v>
      </c>
      <c r="J129" s="2">
        <f t="shared" si="16"/>
        <v>82621.252</v>
      </c>
      <c r="K129" s="2">
        <f t="shared" si="17"/>
        <v>495727.512</v>
      </c>
      <c r="L129" s="16">
        <f t="shared" si="18"/>
        <v>972174.672</v>
      </c>
      <c r="M129" s="2">
        <v>-358467.56</v>
      </c>
      <c r="N129" s="33">
        <f t="shared" si="14"/>
        <v>613707.112</v>
      </c>
      <c r="O129" s="1">
        <v>29841.19</v>
      </c>
      <c r="P129" s="1">
        <v>21282.53</v>
      </c>
      <c r="Q129" s="9">
        <v>358094.27</v>
      </c>
      <c r="R129" s="6">
        <v>255390.37</v>
      </c>
      <c r="S129" s="1">
        <v>14898.67</v>
      </c>
      <c r="T129" s="1">
        <v>54398.58</v>
      </c>
      <c r="U129" s="1">
        <v>9763.77</v>
      </c>
      <c r="V129" s="1">
        <v>26854.2</v>
      </c>
      <c r="W129" s="1">
        <v>11790.36</v>
      </c>
      <c r="X129" s="1">
        <v>19895.13</v>
      </c>
      <c r="Y129" s="1">
        <v>24396.12</v>
      </c>
      <c r="Z129" s="1">
        <v>68589.07</v>
      </c>
      <c r="AA129" s="1">
        <v>34350.05</v>
      </c>
      <c r="AB129" s="1">
        <v>24234.54</v>
      </c>
      <c r="AC129" s="1">
        <v>48227.85</v>
      </c>
      <c r="AD129" s="1">
        <v>33424.55</v>
      </c>
      <c r="AE129" s="1">
        <v>57589.74</v>
      </c>
      <c r="AF129" s="2">
        <v>14746.03</v>
      </c>
      <c r="AG129" s="1">
        <v>26181.04</v>
      </c>
      <c r="AH129" s="2">
        <v>22644.1</v>
      </c>
      <c r="AI129" s="1">
        <v>21628.6</v>
      </c>
      <c r="AJ129" s="1">
        <v>26940.59</v>
      </c>
      <c r="AK129" s="1">
        <v>171339.86</v>
      </c>
      <c r="AL129" s="1">
        <v>18339.34</v>
      </c>
      <c r="AM129" s="1">
        <v>184387.03</v>
      </c>
      <c r="AN129" s="1">
        <v>18149.95</v>
      </c>
      <c r="AO129" s="1">
        <v>185261.33</v>
      </c>
      <c r="AP129" s="1">
        <v>18969.63</v>
      </c>
      <c r="AQ129" s="9">
        <f t="shared" si="19"/>
        <v>789814.4199999999</v>
      </c>
      <c r="AR129" s="9">
        <f t="shared" si="20"/>
        <v>347185.7100000001</v>
      </c>
      <c r="AS129" s="67">
        <f t="shared" si="21"/>
        <v>1137000.13</v>
      </c>
      <c r="AT129" s="68">
        <f>2200+2798+2940+2788+3282+3093</f>
        <v>17101</v>
      </c>
      <c r="AU129" s="68">
        <v>880</v>
      </c>
      <c r="AV129" s="78">
        <f t="shared" si="15"/>
        <v>-541274.0179999999</v>
      </c>
      <c r="AW129" s="37">
        <v>353299.82</v>
      </c>
    </row>
    <row r="130" spans="1:49" ht="18">
      <c r="A130" s="1">
        <v>120</v>
      </c>
      <c r="B130" s="1" t="s">
        <v>298</v>
      </c>
      <c r="C130" s="1">
        <v>389.9</v>
      </c>
      <c r="D130" s="1">
        <v>0</v>
      </c>
      <c r="E130" s="1">
        <f t="shared" si="12"/>
        <v>389.9</v>
      </c>
      <c r="F130" s="14">
        <v>8.7</v>
      </c>
      <c r="G130" s="2">
        <f t="shared" si="13"/>
        <v>3392.1299999999997</v>
      </c>
      <c r="H130" s="2">
        <f t="shared" si="22"/>
        <v>20352.78</v>
      </c>
      <c r="I130" s="1">
        <v>9.09</v>
      </c>
      <c r="J130" s="2">
        <f t="shared" si="16"/>
        <v>3544.191</v>
      </c>
      <c r="K130" s="2">
        <f t="shared" si="17"/>
        <v>21265.146</v>
      </c>
      <c r="L130" s="16">
        <f t="shared" si="18"/>
        <v>41617.926</v>
      </c>
      <c r="M130" s="2">
        <v>-36002.31</v>
      </c>
      <c r="N130" s="33">
        <f t="shared" si="14"/>
        <v>5615.616000000002</v>
      </c>
      <c r="O130" s="1">
        <v>0</v>
      </c>
      <c r="P130" s="1">
        <v>878.91</v>
      </c>
      <c r="Q130" s="9">
        <v>0</v>
      </c>
      <c r="R130" s="6">
        <v>10546.95</v>
      </c>
      <c r="S130" s="1">
        <v>0</v>
      </c>
      <c r="T130" s="1">
        <v>861.68</v>
      </c>
      <c r="U130" s="1">
        <v>0</v>
      </c>
      <c r="V130" s="1">
        <v>861.68</v>
      </c>
      <c r="W130" s="1">
        <v>0</v>
      </c>
      <c r="X130" s="1">
        <v>861.68</v>
      </c>
      <c r="Y130" s="1">
        <v>0</v>
      </c>
      <c r="Z130" s="1">
        <v>1822.09</v>
      </c>
      <c r="AA130" s="1">
        <v>0</v>
      </c>
      <c r="AB130" s="1">
        <v>861.68</v>
      </c>
      <c r="AC130" s="1">
        <v>0</v>
      </c>
      <c r="AD130" s="1">
        <v>861.68</v>
      </c>
      <c r="AE130" s="1">
        <v>0</v>
      </c>
      <c r="AF130" s="2">
        <v>896.77</v>
      </c>
      <c r="AG130" s="1">
        <v>0</v>
      </c>
      <c r="AH130" s="2">
        <v>896.77</v>
      </c>
      <c r="AI130" s="1">
        <v>0</v>
      </c>
      <c r="AJ130" s="1">
        <v>1544.42</v>
      </c>
      <c r="AK130" s="1">
        <v>0</v>
      </c>
      <c r="AL130" s="1">
        <v>1338.51</v>
      </c>
      <c r="AM130" s="1">
        <v>0</v>
      </c>
      <c r="AN130" s="1">
        <v>4286.08</v>
      </c>
      <c r="AO130" s="1">
        <v>0</v>
      </c>
      <c r="AP130" s="1">
        <v>896.77</v>
      </c>
      <c r="AQ130" s="9">
        <f t="shared" si="19"/>
        <v>0</v>
      </c>
      <c r="AR130" s="9">
        <f t="shared" si="20"/>
        <v>15989.810000000001</v>
      </c>
      <c r="AS130" s="67">
        <f t="shared" si="21"/>
        <v>15989.810000000001</v>
      </c>
      <c r="AT130" s="68"/>
      <c r="AU130" s="68"/>
      <c r="AV130" s="78">
        <f t="shared" si="15"/>
        <v>-10374.194</v>
      </c>
      <c r="AW130" s="37">
        <v>186961.53</v>
      </c>
    </row>
    <row r="131" spans="1:61" s="39" customFormat="1" ht="18">
      <c r="A131" s="1">
        <v>121</v>
      </c>
      <c r="B131" s="1" t="s">
        <v>110</v>
      </c>
      <c r="C131" s="1">
        <v>406.9</v>
      </c>
      <c r="D131" s="1">
        <v>0</v>
      </c>
      <c r="E131" s="1">
        <f t="shared" si="12"/>
        <v>406.9</v>
      </c>
      <c r="F131" s="14">
        <v>10.54</v>
      </c>
      <c r="G131" s="2">
        <f t="shared" si="13"/>
        <v>4288.726</v>
      </c>
      <c r="H131" s="2">
        <f t="shared" si="22"/>
        <v>25732.356</v>
      </c>
      <c r="I131" s="1">
        <v>10.96</v>
      </c>
      <c r="J131" s="2">
        <f t="shared" si="16"/>
        <v>4459.624</v>
      </c>
      <c r="K131" s="2">
        <f t="shared" si="17"/>
        <v>26757.744</v>
      </c>
      <c r="L131" s="16">
        <f t="shared" si="18"/>
        <v>52490.1</v>
      </c>
      <c r="M131" s="2">
        <v>-216428.59</v>
      </c>
      <c r="N131" s="33">
        <f t="shared" si="14"/>
        <v>-163938.49</v>
      </c>
      <c r="O131" s="1">
        <v>0</v>
      </c>
      <c r="P131" s="1">
        <v>2071.04</v>
      </c>
      <c r="Q131" s="9">
        <v>0</v>
      </c>
      <c r="R131" s="6">
        <v>24852.48</v>
      </c>
      <c r="S131" s="1">
        <v>0</v>
      </c>
      <c r="T131" s="1">
        <v>1493.32</v>
      </c>
      <c r="U131" s="1">
        <v>0</v>
      </c>
      <c r="V131" s="1">
        <v>4436.32</v>
      </c>
      <c r="W131" s="1">
        <v>0</v>
      </c>
      <c r="X131" s="1">
        <v>1493.32</v>
      </c>
      <c r="Y131" s="1">
        <v>0</v>
      </c>
      <c r="Z131" s="1">
        <v>2453.73</v>
      </c>
      <c r="AA131" s="1">
        <v>0</v>
      </c>
      <c r="AB131" s="1">
        <v>16974.64</v>
      </c>
      <c r="AC131" s="1">
        <v>0</v>
      </c>
      <c r="AD131" s="1">
        <v>2006.02</v>
      </c>
      <c r="AE131" s="1">
        <v>0</v>
      </c>
      <c r="AF131" s="2">
        <v>2083.33</v>
      </c>
      <c r="AG131" s="1">
        <v>0</v>
      </c>
      <c r="AH131" s="2">
        <v>2438.87</v>
      </c>
      <c r="AI131" s="1">
        <v>0</v>
      </c>
      <c r="AJ131" s="1">
        <v>2435.25</v>
      </c>
      <c r="AK131" s="1">
        <v>0</v>
      </c>
      <c r="AL131" s="1">
        <v>1934.69</v>
      </c>
      <c r="AM131" s="1">
        <v>0</v>
      </c>
      <c r="AN131" s="1">
        <v>1398.84</v>
      </c>
      <c r="AO131" s="1">
        <v>0</v>
      </c>
      <c r="AP131" s="1">
        <v>1910.51</v>
      </c>
      <c r="AQ131" s="9">
        <f t="shared" si="19"/>
        <v>0</v>
      </c>
      <c r="AR131" s="9">
        <f t="shared" si="20"/>
        <v>41058.840000000004</v>
      </c>
      <c r="AS131" s="67">
        <f t="shared" si="21"/>
        <v>41058.840000000004</v>
      </c>
      <c r="AT131" s="68"/>
      <c r="AU131" s="68">
        <v>880</v>
      </c>
      <c r="AV131" s="78">
        <f t="shared" si="15"/>
        <v>-205877.33</v>
      </c>
      <c r="AW131" s="37">
        <v>141866.48</v>
      </c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</row>
    <row r="132" spans="1:49" ht="18">
      <c r="A132" s="1">
        <v>122</v>
      </c>
      <c r="B132" s="1" t="s">
        <v>111</v>
      </c>
      <c r="C132" s="1">
        <v>411</v>
      </c>
      <c r="D132" s="1">
        <v>0</v>
      </c>
      <c r="E132" s="1">
        <f t="shared" si="12"/>
        <v>411</v>
      </c>
      <c r="F132" s="14">
        <v>8.7</v>
      </c>
      <c r="G132" s="2">
        <f t="shared" si="13"/>
        <v>3575.7</v>
      </c>
      <c r="H132" s="2">
        <f t="shared" si="22"/>
        <v>21454.199999999997</v>
      </c>
      <c r="I132" s="1">
        <v>9.09</v>
      </c>
      <c r="J132" s="2">
        <f t="shared" si="16"/>
        <v>3735.99</v>
      </c>
      <c r="K132" s="2">
        <f t="shared" si="17"/>
        <v>22415.94</v>
      </c>
      <c r="L132" s="16">
        <f t="shared" si="18"/>
        <v>43870.14</v>
      </c>
      <c r="M132" s="2">
        <v>-16028.9</v>
      </c>
      <c r="N132" s="33">
        <f t="shared" si="14"/>
        <v>27841.239999999998</v>
      </c>
      <c r="O132" s="1">
        <v>0</v>
      </c>
      <c r="P132" s="1">
        <v>2311.47</v>
      </c>
      <c r="Q132" s="9">
        <v>0</v>
      </c>
      <c r="R132" s="6">
        <v>27737.67</v>
      </c>
      <c r="S132" s="1">
        <v>0</v>
      </c>
      <c r="T132" s="1">
        <v>908.31</v>
      </c>
      <c r="U132" s="1">
        <v>0</v>
      </c>
      <c r="V132" s="1">
        <v>3851.31</v>
      </c>
      <c r="W132" s="1">
        <v>0</v>
      </c>
      <c r="X132" s="1">
        <v>908.31</v>
      </c>
      <c r="Y132" s="1">
        <v>0</v>
      </c>
      <c r="Z132" s="1">
        <v>1333.06</v>
      </c>
      <c r="AA132" s="1">
        <v>0</v>
      </c>
      <c r="AB132" s="1">
        <v>15876.93</v>
      </c>
      <c r="AC132" s="1">
        <v>0</v>
      </c>
      <c r="AD132" s="1">
        <v>908.31</v>
      </c>
      <c r="AE132" s="1">
        <v>0</v>
      </c>
      <c r="AF132" s="2">
        <v>945.3</v>
      </c>
      <c r="AG132" s="1">
        <v>0</v>
      </c>
      <c r="AH132" s="2">
        <v>2315.36</v>
      </c>
      <c r="AI132" s="1">
        <v>0</v>
      </c>
      <c r="AJ132" s="1">
        <v>11574.24</v>
      </c>
      <c r="AK132" s="1">
        <v>0</v>
      </c>
      <c r="AL132" s="1">
        <v>1944.12</v>
      </c>
      <c r="AM132" s="1">
        <v>0</v>
      </c>
      <c r="AN132" s="1">
        <v>6108.34</v>
      </c>
      <c r="AO132" s="1">
        <v>0</v>
      </c>
      <c r="AP132" s="1">
        <v>1445.3</v>
      </c>
      <c r="AQ132" s="9">
        <f t="shared" si="19"/>
        <v>0</v>
      </c>
      <c r="AR132" s="9">
        <f t="shared" si="20"/>
        <v>48118.89</v>
      </c>
      <c r="AS132" s="67">
        <f t="shared" si="21"/>
        <v>48118.89</v>
      </c>
      <c r="AT132" s="68"/>
      <c r="AU132" s="68">
        <v>880</v>
      </c>
      <c r="AV132" s="78">
        <f t="shared" si="15"/>
        <v>-21157.65</v>
      </c>
      <c r="AW132" s="37">
        <v>412697.65</v>
      </c>
    </row>
    <row r="133" spans="1:49" ht="15.75" customHeight="1">
      <c r="A133" s="1">
        <v>123</v>
      </c>
      <c r="B133" s="1" t="s">
        <v>299</v>
      </c>
      <c r="C133" s="1">
        <v>383.6</v>
      </c>
      <c r="D133" s="1">
        <v>0</v>
      </c>
      <c r="E133" s="1">
        <f t="shared" si="12"/>
        <v>383.6</v>
      </c>
      <c r="F133" s="14">
        <v>8.7</v>
      </c>
      <c r="G133" s="2">
        <f t="shared" si="13"/>
        <v>3337.3199999999997</v>
      </c>
      <c r="H133" s="2">
        <f t="shared" si="22"/>
        <v>20023.92</v>
      </c>
      <c r="I133" s="1">
        <v>9.09</v>
      </c>
      <c r="J133" s="2">
        <f t="shared" si="16"/>
        <v>3486.924</v>
      </c>
      <c r="K133" s="2">
        <f t="shared" si="17"/>
        <v>20921.544</v>
      </c>
      <c r="L133" s="16">
        <f t="shared" si="18"/>
        <v>40945.464</v>
      </c>
      <c r="M133" s="2"/>
      <c r="N133" s="33">
        <f t="shared" si="14"/>
        <v>40945.464</v>
      </c>
      <c r="O133" s="1">
        <v>0</v>
      </c>
      <c r="P133" s="1">
        <v>3404.07</v>
      </c>
      <c r="Q133" s="9">
        <v>0</v>
      </c>
      <c r="R133" s="6">
        <v>40848.8</v>
      </c>
      <c r="S133" s="1">
        <v>0</v>
      </c>
      <c r="T133" s="1">
        <v>847.76</v>
      </c>
      <c r="U133" s="1">
        <v>0</v>
      </c>
      <c r="V133" s="1">
        <v>847.76</v>
      </c>
      <c r="W133" s="1">
        <v>0</v>
      </c>
      <c r="X133" s="1">
        <v>847.76</v>
      </c>
      <c r="Y133" s="1">
        <v>0</v>
      </c>
      <c r="Z133" s="1">
        <v>1272.51</v>
      </c>
      <c r="AA133" s="1">
        <v>0</v>
      </c>
      <c r="AB133" s="1">
        <v>847.76</v>
      </c>
      <c r="AC133" s="1">
        <v>0</v>
      </c>
      <c r="AD133" s="1">
        <v>847.76</v>
      </c>
      <c r="AE133" s="1">
        <v>0</v>
      </c>
      <c r="AF133" s="2">
        <v>882.28</v>
      </c>
      <c r="AG133" s="1">
        <v>0</v>
      </c>
      <c r="AH133" s="2">
        <v>1269.78</v>
      </c>
      <c r="AI133" s="1">
        <v>0</v>
      </c>
      <c r="AJ133" s="1">
        <v>1529.93</v>
      </c>
      <c r="AK133" s="1">
        <v>0</v>
      </c>
      <c r="AL133" s="1">
        <v>1324.02</v>
      </c>
      <c r="AM133" s="1">
        <v>0</v>
      </c>
      <c r="AN133" s="1">
        <v>3667.88</v>
      </c>
      <c r="AO133" s="1">
        <v>0</v>
      </c>
      <c r="AP133" s="1">
        <v>882.28</v>
      </c>
      <c r="AQ133" s="9">
        <f t="shared" si="19"/>
        <v>0</v>
      </c>
      <c r="AR133" s="9">
        <f t="shared" si="20"/>
        <v>15067.480000000001</v>
      </c>
      <c r="AS133" s="67">
        <f t="shared" si="21"/>
        <v>15067.480000000001</v>
      </c>
      <c r="AT133" s="68"/>
      <c r="AU133" s="68"/>
      <c r="AV133" s="78">
        <f t="shared" si="15"/>
        <v>25877.983999999997</v>
      </c>
      <c r="AW133" s="37">
        <v>226314.14</v>
      </c>
    </row>
    <row r="134" spans="1:49" ht="18">
      <c r="A134" s="1">
        <v>124</v>
      </c>
      <c r="B134" s="1" t="s">
        <v>112</v>
      </c>
      <c r="C134" s="1">
        <v>396.8</v>
      </c>
      <c r="D134" s="1">
        <v>0</v>
      </c>
      <c r="E134" s="1">
        <f t="shared" si="12"/>
        <v>396.8</v>
      </c>
      <c r="F134" s="14">
        <v>10.54</v>
      </c>
      <c r="G134" s="2">
        <f t="shared" si="13"/>
        <v>4182.272</v>
      </c>
      <c r="H134" s="2">
        <f t="shared" si="22"/>
        <v>25093.631999999998</v>
      </c>
      <c r="I134" s="1">
        <v>8.73</v>
      </c>
      <c r="J134" s="2">
        <f t="shared" si="16"/>
        <v>3464.0640000000003</v>
      </c>
      <c r="K134" s="2">
        <f>J134*4+(10.96*E134)*2</f>
        <v>22554.112</v>
      </c>
      <c r="L134" s="16">
        <f t="shared" si="18"/>
        <v>47647.744</v>
      </c>
      <c r="M134" s="2">
        <v>-7361.49</v>
      </c>
      <c r="N134" s="33">
        <f t="shared" si="14"/>
        <v>40286.254</v>
      </c>
      <c r="O134" s="1">
        <v>0</v>
      </c>
      <c r="P134" s="1">
        <v>3652.46</v>
      </c>
      <c r="Q134" s="9">
        <v>0</v>
      </c>
      <c r="R134" s="6">
        <v>43829.52</v>
      </c>
      <c r="S134" s="1">
        <v>0</v>
      </c>
      <c r="T134" s="1">
        <v>12127.03</v>
      </c>
      <c r="U134" s="1">
        <v>0</v>
      </c>
      <c r="V134" s="1">
        <v>1054.58</v>
      </c>
      <c r="W134" s="1">
        <v>0</v>
      </c>
      <c r="X134" s="1">
        <v>1054.58</v>
      </c>
      <c r="Y134" s="1">
        <v>0</v>
      </c>
      <c r="Z134" s="1">
        <v>1479.33</v>
      </c>
      <c r="AA134" s="1">
        <v>0</v>
      </c>
      <c r="AB134" s="1">
        <v>16023.2</v>
      </c>
      <c r="AC134" s="1">
        <v>0</v>
      </c>
      <c r="AD134" s="1">
        <v>1271.48</v>
      </c>
      <c r="AE134" s="1">
        <v>0</v>
      </c>
      <c r="AF134" s="2">
        <v>1090.29</v>
      </c>
      <c r="AG134" s="1">
        <v>0</v>
      </c>
      <c r="AH134" s="2">
        <v>2451.95</v>
      </c>
      <c r="AI134" s="1">
        <v>0</v>
      </c>
      <c r="AJ134" s="1">
        <v>23476.22</v>
      </c>
      <c r="AK134" s="1">
        <v>0</v>
      </c>
      <c r="AL134" s="1">
        <v>2089.11</v>
      </c>
      <c r="AM134" s="1">
        <v>0</v>
      </c>
      <c r="AN134" s="1">
        <v>1090.29</v>
      </c>
      <c r="AO134" s="1">
        <v>0</v>
      </c>
      <c r="AP134" s="1">
        <v>2063.15</v>
      </c>
      <c r="AQ134" s="9">
        <f t="shared" si="19"/>
        <v>0</v>
      </c>
      <c r="AR134" s="9">
        <f t="shared" si="20"/>
        <v>65271.21000000001</v>
      </c>
      <c r="AS134" s="67">
        <f t="shared" si="21"/>
        <v>65271.21000000001</v>
      </c>
      <c r="AT134" s="68"/>
      <c r="AU134" s="68">
        <v>880</v>
      </c>
      <c r="AV134" s="78">
        <f t="shared" si="15"/>
        <v>-25864.956000000006</v>
      </c>
      <c r="AW134" s="37">
        <v>149236.48</v>
      </c>
    </row>
    <row r="135" spans="1:49" ht="15.75" customHeight="1">
      <c r="A135" s="1">
        <v>125</v>
      </c>
      <c r="B135" s="1" t="s">
        <v>113</v>
      </c>
      <c r="C135" s="1">
        <v>400.6</v>
      </c>
      <c r="D135" s="1">
        <v>75.1</v>
      </c>
      <c r="E135" s="1">
        <f t="shared" si="12"/>
        <v>475.70000000000005</v>
      </c>
      <c r="F135" s="14">
        <v>7.87</v>
      </c>
      <c r="G135" s="2">
        <f t="shared" si="13"/>
        <v>3743.7590000000005</v>
      </c>
      <c r="H135" s="2">
        <f t="shared" si="22"/>
        <v>22462.554000000004</v>
      </c>
      <c r="I135" s="1">
        <v>8.18</v>
      </c>
      <c r="J135" s="2">
        <f t="shared" si="16"/>
        <v>3891.226</v>
      </c>
      <c r="K135" s="2">
        <f t="shared" si="17"/>
        <v>23347.356</v>
      </c>
      <c r="L135" s="16">
        <f t="shared" si="18"/>
        <v>45809.91</v>
      </c>
      <c r="M135" s="2"/>
      <c r="N135" s="33">
        <f t="shared" si="14"/>
        <v>45809.91</v>
      </c>
      <c r="O135" s="1">
        <v>0</v>
      </c>
      <c r="P135" s="1">
        <v>3818.63</v>
      </c>
      <c r="Q135" s="9">
        <v>0</v>
      </c>
      <c r="R135" s="6">
        <v>45823.61</v>
      </c>
      <c r="S135" s="1">
        <v>0</v>
      </c>
      <c r="T135" s="1">
        <v>27463.37</v>
      </c>
      <c r="U135" s="1">
        <v>0</v>
      </c>
      <c r="V135" s="1">
        <v>1051.3</v>
      </c>
      <c r="W135" s="1">
        <v>0</v>
      </c>
      <c r="X135" s="1">
        <v>1717.89</v>
      </c>
      <c r="Y135" s="1">
        <v>0</v>
      </c>
      <c r="Z135" s="1">
        <v>2328.34</v>
      </c>
      <c r="AA135" s="1">
        <v>0</v>
      </c>
      <c r="AB135" s="1">
        <v>1051.3</v>
      </c>
      <c r="AC135" s="1">
        <v>0</v>
      </c>
      <c r="AD135" s="1">
        <v>1051.3</v>
      </c>
      <c r="AE135" s="1">
        <v>0</v>
      </c>
      <c r="AF135" s="2">
        <v>1094.11</v>
      </c>
      <c r="AG135" s="1">
        <v>0</v>
      </c>
      <c r="AH135" s="2">
        <v>1094.11</v>
      </c>
      <c r="AI135" s="1">
        <v>0</v>
      </c>
      <c r="AJ135" s="1">
        <v>1094.11</v>
      </c>
      <c r="AK135" s="1">
        <v>0</v>
      </c>
      <c r="AL135" s="1">
        <v>3592.31</v>
      </c>
      <c r="AM135" s="1">
        <v>0</v>
      </c>
      <c r="AN135" s="1">
        <v>9307.91</v>
      </c>
      <c r="AO135" s="1">
        <v>0</v>
      </c>
      <c r="AP135" s="1">
        <v>4538.02</v>
      </c>
      <c r="AQ135" s="9">
        <f t="shared" si="19"/>
        <v>0</v>
      </c>
      <c r="AR135" s="9">
        <f t="shared" si="20"/>
        <v>55384.07000000001</v>
      </c>
      <c r="AS135" s="67">
        <f t="shared" si="21"/>
        <v>55384.07000000001</v>
      </c>
      <c r="AT135" s="68"/>
      <c r="AU135" s="68"/>
      <c r="AV135" s="78">
        <f t="shared" si="15"/>
        <v>-9574.160000000003</v>
      </c>
      <c r="AW135" s="37">
        <v>54669.27</v>
      </c>
    </row>
    <row r="136" spans="1:49" ht="18">
      <c r="A136" s="1">
        <v>126</v>
      </c>
      <c r="B136" s="1" t="s">
        <v>114</v>
      </c>
      <c r="C136" s="1">
        <v>404.4</v>
      </c>
      <c r="D136" s="1">
        <v>0</v>
      </c>
      <c r="E136" s="1">
        <f t="shared" si="12"/>
        <v>404.4</v>
      </c>
      <c r="F136" s="14">
        <v>10.54</v>
      </c>
      <c r="G136" s="2">
        <f t="shared" si="13"/>
        <v>4262.375999999999</v>
      </c>
      <c r="H136" s="2">
        <f t="shared" si="22"/>
        <v>25574.255999999994</v>
      </c>
      <c r="I136" s="1">
        <v>10.96</v>
      </c>
      <c r="J136" s="2">
        <f t="shared" si="16"/>
        <v>4432.224</v>
      </c>
      <c r="K136" s="2">
        <f t="shared" si="17"/>
        <v>26593.344</v>
      </c>
      <c r="L136" s="16">
        <f t="shared" si="18"/>
        <v>52167.59999999999</v>
      </c>
      <c r="M136" s="2">
        <v>-8451.27</v>
      </c>
      <c r="N136" s="33">
        <f t="shared" si="14"/>
        <v>43716.32999999999</v>
      </c>
      <c r="O136" s="1">
        <v>0</v>
      </c>
      <c r="P136" s="1">
        <v>3643.35</v>
      </c>
      <c r="Q136" s="9">
        <v>0</v>
      </c>
      <c r="R136" s="6">
        <v>43720.21</v>
      </c>
      <c r="S136" s="1">
        <v>0</v>
      </c>
      <c r="T136" s="1">
        <v>1484.14</v>
      </c>
      <c r="U136" s="1">
        <v>0</v>
      </c>
      <c r="V136" s="1">
        <v>1484.14</v>
      </c>
      <c r="W136" s="1">
        <v>0</v>
      </c>
      <c r="X136" s="1">
        <v>1484.14</v>
      </c>
      <c r="Y136" s="1">
        <v>0</v>
      </c>
      <c r="Z136" s="1">
        <v>2444.55</v>
      </c>
      <c r="AA136" s="1">
        <v>0</v>
      </c>
      <c r="AB136" s="1">
        <v>17869.76</v>
      </c>
      <c r="AC136" s="1">
        <v>0</v>
      </c>
      <c r="AD136" s="1">
        <v>2071.16</v>
      </c>
      <c r="AE136" s="1">
        <v>0</v>
      </c>
      <c r="AF136" s="2">
        <v>2238.16</v>
      </c>
      <c r="AG136" s="1">
        <v>0</v>
      </c>
      <c r="AH136" s="2">
        <v>3594.22</v>
      </c>
      <c r="AI136" s="1">
        <v>0</v>
      </c>
      <c r="AJ136" s="1">
        <v>30324.35</v>
      </c>
      <c r="AK136" s="1">
        <v>0</v>
      </c>
      <c r="AL136" s="1">
        <v>2539.58</v>
      </c>
      <c r="AM136" s="1">
        <v>0</v>
      </c>
      <c r="AN136" s="1">
        <v>6703.8</v>
      </c>
      <c r="AO136" s="1">
        <v>0</v>
      </c>
      <c r="AP136" s="1">
        <v>2040.76</v>
      </c>
      <c r="AQ136" s="9">
        <f t="shared" si="19"/>
        <v>0</v>
      </c>
      <c r="AR136" s="9">
        <f t="shared" si="20"/>
        <v>74278.76</v>
      </c>
      <c r="AS136" s="67">
        <f t="shared" si="21"/>
        <v>74278.76</v>
      </c>
      <c r="AT136" s="68"/>
      <c r="AU136" s="68">
        <v>880</v>
      </c>
      <c r="AV136" s="78">
        <f t="shared" si="15"/>
        <v>-31442.430000000008</v>
      </c>
      <c r="AW136" s="37">
        <v>196967.79</v>
      </c>
    </row>
    <row r="137" spans="1:61" s="39" customFormat="1" ht="18">
      <c r="A137" s="1">
        <v>127</v>
      </c>
      <c r="B137" s="1" t="s">
        <v>115</v>
      </c>
      <c r="C137" s="1">
        <v>657.6</v>
      </c>
      <c r="D137" s="1">
        <v>0</v>
      </c>
      <c r="E137" s="1">
        <f t="shared" si="12"/>
        <v>657.6</v>
      </c>
      <c r="F137" s="14">
        <v>9.17</v>
      </c>
      <c r="G137" s="2">
        <f t="shared" si="13"/>
        <v>6030.192</v>
      </c>
      <c r="H137" s="2">
        <f t="shared" si="22"/>
        <v>36181.152</v>
      </c>
      <c r="I137" s="1">
        <v>9.63</v>
      </c>
      <c r="J137" s="2">
        <f t="shared" si="16"/>
        <v>6332.688000000001</v>
      </c>
      <c r="K137" s="2">
        <f t="shared" si="17"/>
        <v>37996.128000000004</v>
      </c>
      <c r="L137" s="16">
        <f t="shared" si="18"/>
        <v>74177.28</v>
      </c>
      <c r="M137" s="2">
        <v>-103762.35</v>
      </c>
      <c r="N137" s="33">
        <f t="shared" si="14"/>
        <v>-29585.070000000007</v>
      </c>
      <c r="O137" s="1">
        <v>467.88</v>
      </c>
      <c r="P137" s="1">
        <v>1192.13</v>
      </c>
      <c r="Q137" s="9">
        <v>5614.56</v>
      </c>
      <c r="R137" s="6">
        <v>14305.58</v>
      </c>
      <c r="S137" s="1">
        <v>0</v>
      </c>
      <c r="T137" s="1">
        <v>1630.95</v>
      </c>
      <c r="U137" s="1">
        <v>0</v>
      </c>
      <c r="V137" s="1">
        <v>1630.95</v>
      </c>
      <c r="W137" s="1">
        <v>0</v>
      </c>
      <c r="X137" s="1">
        <v>1630.95</v>
      </c>
      <c r="Y137" s="1">
        <v>0</v>
      </c>
      <c r="Z137" s="1">
        <v>1630.95</v>
      </c>
      <c r="AA137" s="1">
        <v>0</v>
      </c>
      <c r="AB137" s="1">
        <v>3843.95</v>
      </c>
      <c r="AC137" s="1">
        <v>9516.61</v>
      </c>
      <c r="AD137" s="1">
        <v>1630.95</v>
      </c>
      <c r="AE137" s="1">
        <v>8201.01</v>
      </c>
      <c r="AF137" s="2">
        <v>1690.13</v>
      </c>
      <c r="AG137" s="1">
        <v>17624.68</v>
      </c>
      <c r="AH137" s="2">
        <v>1690.13</v>
      </c>
      <c r="AI137" s="1">
        <v>0</v>
      </c>
      <c r="AJ137" s="1">
        <v>1690.13</v>
      </c>
      <c r="AK137" s="1">
        <v>1941.12</v>
      </c>
      <c r="AL137" s="1">
        <v>1690.13</v>
      </c>
      <c r="AM137" s="1">
        <v>0</v>
      </c>
      <c r="AN137" s="1">
        <v>1690.13</v>
      </c>
      <c r="AO137" s="1">
        <v>0</v>
      </c>
      <c r="AP137" s="1">
        <v>1690.13</v>
      </c>
      <c r="AQ137" s="9">
        <f t="shared" si="19"/>
        <v>37283.420000000006</v>
      </c>
      <c r="AR137" s="9">
        <f t="shared" si="20"/>
        <v>22139.480000000007</v>
      </c>
      <c r="AS137" s="67">
        <f t="shared" si="21"/>
        <v>59422.90000000001</v>
      </c>
      <c r="AT137" s="68"/>
      <c r="AU137" s="68">
        <v>880</v>
      </c>
      <c r="AV137" s="78">
        <f t="shared" si="15"/>
        <v>-89887.97000000002</v>
      </c>
      <c r="AW137" s="37">
        <v>127737.91</v>
      </c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</row>
    <row r="138" spans="1:49" ht="18">
      <c r="A138" s="1">
        <v>128</v>
      </c>
      <c r="B138" s="1" t="s">
        <v>116</v>
      </c>
      <c r="C138" s="1">
        <v>655.8</v>
      </c>
      <c r="D138" s="1">
        <v>0</v>
      </c>
      <c r="E138" s="1">
        <f t="shared" si="12"/>
        <v>655.8</v>
      </c>
      <c r="F138" s="14">
        <v>12.81</v>
      </c>
      <c r="G138" s="2">
        <f aca="true" t="shared" si="23" ref="G138:G201">E138*F138</f>
        <v>8400.797999999999</v>
      </c>
      <c r="H138" s="2">
        <f t="shared" si="22"/>
        <v>50404.78799999999</v>
      </c>
      <c r="I138" s="1">
        <v>13.33</v>
      </c>
      <c r="J138" s="2">
        <f t="shared" si="16"/>
        <v>8741.814</v>
      </c>
      <c r="K138" s="2">
        <f t="shared" si="17"/>
        <v>52450.884000000005</v>
      </c>
      <c r="L138" s="16">
        <f t="shared" si="18"/>
        <v>102855.67199999999</v>
      </c>
      <c r="M138" s="2">
        <v>-13975.46</v>
      </c>
      <c r="N138" s="33">
        <f t="shared" si="14"/>
        <v>88880.212</v>
      </c>
      <c r="O138" s="1">
        <v>4194.17</v>
      </c>
      <c r="P138" s="1">
        <v>3210.02</v>
      </c>
      <c r="Q138" s="9">
        <v>50330.04</v>
      </c>
      <c r="R138" s="6">
        <v>38520.26</v>
      </c>
      <c r="S138" s="1">
        <v>0</v>
      </c>
      <c r="T138" s="1">
        <v>1626.97</v>
      </c>
      <c r="U138" s="1">
        <v>0</v>
      </c>
      <c r="V138" s="1">
        <v>1983.09</v>
      </c>
      <c r="W138" s="1">
        <v>0</v>
      </c>
      <c r="X138" s="1">
        <v>1626.97</v>
      </c>
      <c r="Y138" s="1">
        <v>27946.32</v>
      </c>
      <c r="Z138" s="1">
        <v>12047.58</v>
      </c>
      <c r="AA138" s="1">
        <v>0</v>
      </c>
      <c r="AB138" s="1">
        <v>5839.75</v>
      </c>
      <c r="AC138" s="1">
        <v>0</v>
      </c>
      <c r="AD138" s="1">
        <v>1626.97</v>
      </c>
      <c r="AE138" s="1">
        <v>0</v>
      </c>
      <c r="AF138" s="2">
        <v>10486.41</v>
      </c>
      <c r="AG138" s="1">
        <v>1559.6</v>
      </c>
      <c r="AH138" s="2">
        <v>1685.99</v>
      </c>
      <c r="AI138" s="1">
        <v>309.85</v>
      </c>
      <c r="AJ138" s="1">
        <v>3073.61</v>
      </c>
      <c r="AK138" s="1">
        <v>1941.12</v>
      </c>
      <c r="AL138" s="1">
        <v>5733.34</v>
      </c>
      <c r="AM138" s="1">
        <v>625</v>
      </c>
      <c r="AN138" s="1">
        <v>1685.99</v>
      </c>
      <c r="AO138" s="1">
        <v>24.48</v>
      </c>
      <c r="AP138" s="1">
        <v>1685.99</v>
      </c>
      <c r="AQ138" s="9">
        <f t="shared" si="19"/>
        <v>32406.369999999995</v>
      </c>
      <c r="AR138" s="9">
        <f t="shared" si="20"/>
        <v>49102.66</v>
      </c>
      <c r="AS138" s="67">
        <f t="shared" si="21"/>
        <v>81509.03</v>
      </c>
      <c r="AT138" s="68">
        <v>6444</v>
      </c>
      <c r="AU138" s="68">
        <v>880</v>
      </c>
      <c r="AV138" s="78">
        <f t="shared" si="15"/>
        <v>47.1820000000007</v>
      </c>
      <c r="AW138" s="37">
        <v>88706.64</v>
      </c>
    </row>
    <row r="139" spans="1:49" ht="15.75" customHeight="1">
      <c r="A139" s="1">
        <v>129</v>
      </c>
      <c r="B139" s="1" t="s">
        <v>117</v>
      </c>
      <c r="C139" s="1">
        <v>2003.9</v>
      </c>
      <c r="D139" s="1">
        <v>0</v>
      </c>
      <c r="E139" s="1">
        <f aca="true" t="shared" si="24" ref="E139:E202">C139+D139</f>
        <v>2003.9</v>
      </c>
      <c r="F139" s="14">
        <v>10.32</v>
      </c>
      <c r="G139" s="2">
        <f t="shared" si="23"/>
        <v>20680.248000000003</v>
      </c>
      <c r="H139" s="2">
        <f t="shared" si="22"/>
        <v>124081.48800000001</v>
      </c>
      <c r="I139" s="1">
        <v>10.82</v>
      </c>
      <c r="J139" s="2">
        <f aca="true" t="shared" si="25" ref="J139:J202">E139*I139</f>
        <v>21682.198</v>
      </c>
      <c r="K139" s="2">
        <f aca="true" t="shared" si="26" ref="K139:K202">J139*6</f>
        <v>130093.188</v>
      </c>
      <c r="L139" s="16">
        <f aca="true" t="shared" si="27" ref="L139:L202">H139+K139</f>
        <v>254174.676</v>
      </c>
      <c r="M139" s="2"/>
      <c r="N139" s="33">
        <f aca="true" t="shared" si="28" ref="N139:N202">L139+M139</f>
        <v>254174.676</v>
      </c>
      <c r="O139" s="1">
        <v>9586.26</v>
      </c>
      <c r="P139" s="1">
        <v>11507.6</v>
      </c>
      <c r="Q139" s="9">
        <v>115035.08</v>
      </c>
      <c r="R139" s="6">
        <v>138091.15</v>
      </c>
      <c r="S139" s="1">
        <v>0</v>
      </c>
      <c r="T139" s="1">
        <v>4606.27</v>
      </c>
      <c r="U139" s="1">
        <v>0</v>
      </c>
      <c r="V139" s="1">
        <v>5272.86</v>
      </c>
      <c r="W139" s="1">
        <v>0</v>
      </c>
      <c r="X139" s="1">
        <v>4606.27</v>
      </c>
      <c r="Y139" s="1">
        <v>2697.21</v>
      </c>
      <c r="Z139" s="1">
        <v>19287.45</v>
      </c>
      <c r="AA139" s="1">
        <v>0</v>
      </c>
      <c r="AB139" s="1">
        <v>6606.05</v>
      </c>
      <c r="AC139" s="1">
        <v>4076.97</v>
      </c>
      <c r="AD139" s="1">
        <v>5272.86</v>
      </c>
      <c r="AE139" s="1">
        <v>0</v>
      </c>
      <c r="AF139" s="2">
        <v>27157.93</v>
      </c>
      <c r="AG139" s="1">
        <v>9186.03</v>
      </c>
      <c r="AH139" s="2">
        <v>4786.62</v>
      </c>
      <c r="AI139" s="1">
        <v>1560.14</v>
      </c>
      <c r="AJ139" s="1">
        <v>9100.81</v>
      </c>
      <c r="AK139" s="1">
        <v>1941.12</v>
      </c>
      <c r="AL139" s="1">
        <v>13201.34</v>
      </c>
      <c r="AM139" s="1">
        <v>625</v>
      </c>
      <c r="AN139" s="1">
        <v>15340.17</v>
      </c>
      <c r="AO139" s="1">
        <v>24.48</v>
      </c>
      <c r="AP139" s="1">
        <v>10119.26</v>
      </c>
      <c r="AQ139" s="9">
        <f t="shared" si="19"/>
        <v>20110.95</v>
      </c>
      <c r="AR139" s="9">
        <f t="shared" si="20"/>
        <v>125357.88999999998</v>
      </c>
      <c r="AS139" s="67">
        <f t="shared" si="21"/>
        <v>145468.84</v>
      </c>
      <c r="AT139" s="68"/>
      <c r="AU139" s="68"/>
      <c r="AV139" s="78">
        <f aca="true" t="shared" si="29" ref="AV139:AV202">N139-AS139-AT139-AU139</f>
        <v>108705.83600000001</v>
      </c>
      <c r="AW139" s="37">
        <v>208585.28</v>
      </c>
    </row>
    <row r="140" spans="1:49" ht="18">
      <c r="A140" s="1">
        <v>130</v>
      </c>
      <c r="B140" s="1" t="s">
        <v>118</v>
      </c>
      <c r="C140" s="1">
        <v>521.5</v>
      </c>
      <c r="D140" s="1">
        <v>0</v>
      </c>
      <c r="E140" s="1">
        <f t="shared" si="24"/>
        <v>521.5</v>
      </c>
      <c r="F140" s="14">
        <v>8.05</v>
      </c>
      <c r="G140" s="2">
        <f t="shared" si="23"/>
        <v>4198.075000000001</v>
      </c>
      <c r="H140" s="2">
        <f t="shared" si="22"/>
        <v>25188.450000000004</v>
      </c>
      <c r="I140" s="1">
        <v>8.37</v>
      </c>
      <c r="J140" s="2">
        <f t="shared" si="25"/>
        <v>4364.955</v>
      </c>
      <c r="K140" s="2">
        <f t="shared" si="26"/>
        <v>26189.73</v>
      </c>
      <c r="L140" s="16">
        <f t="shared" si="27"/>
        <v>51378.18000000001</v>
      </c>
      <c r="M140" s="2">
        <v>-6187.75</v>
      </c>
      <c r="N140" s="33">
        <f t="shared" si="28"/>
        <v>45190.43000000001</v>
      </c>
      <c r="O140" s="1">
        <v>1788.05</v>
      </c>
      <c r="P140" s="1">
        <v>1978.35</v>
      </c>
      <c r="Q140" s="9">
        <v>21456.54</v>
      </c>
      <c r="R140" s="6">
        <v>23740.15</v>
      </c>
      <c r="S140" s="1">
        <v>0</v>
      </c>
      <c r="T140" s="1">
        <v>1229.99</v>
      </c>
      <c r="U140" s="1">
        <v>0</v>
      </c>
      <c r="V140" s="1">
        <v>7327.05</v>
      </c>
      <c r="W140" s="1">
        <v>500</v>
      </c>
      <c r="X140" s="1">
        <v>3098.24</v>
      </c>
      <c r="Y140" s="1">
        <v>1299.75</v>
      </c>
      <c r="Z140" s="1">
        <v>1152.52</v>
      </c>
      <c r="AA140" s="1">
        <v>0</v>
      </c>
      <c r="AB140" s="1">
        <v>1152.52</v>
      </c>
      <c r="AC140" s="1">
        <v>0</v>
      </c>
      <c r="AD140" s="1">
        <v>1467.88</v>
      </c>
      <c r="AE140" s="1">
        <v>0</v>
      </c>
      <c r="AF140" s="2">
        <v>1199.45</v>
      </c>
      <c r="AG140" s="1">
        <v>0</v>
      </c>
      <c r="AH140" s="2">
        <v>1199.45</v>
      </c>
      <c r="AI140" s="1">
        <v>0</v>
      </c>
      <c r="AJ140" s="1">
        <v>21365.26</v>
      </c>
      <c r="AK140" s="1">
        <v>441.74</v>
      </c>
      <c r="AL140" s="1">
        <v>1199.45</v>
      </c>
      <c r="AM140" s="1">
        <v>0</v>
      </c>
      <c r="AN140" s="1">
        <v>1199.45</v>
      </c>
      <c r="AO140" s="1">
        <v>0</v>
      </c>
      <c r="AP140" s="1">
        <v>1199.45</v>
      </c>
      <c r="AQ140" s="9">
        <f aca="true" t="shared" si="30" ref="AQ140:AQ203">S140+U140+W140+Y140+AA140+AC140+AE140+AG140+AI140+AK140+AM140+AO140</f>
        <v>2241.49</v>
      </c>
      <c r="AR140" s="9">
        <f aca="true" t="shared" si="31" ref="AR140:AR203">T140+V140+X140+Z140+AB140+AD140+AF140+AH140+AJ140+AL140+AN140+AP140</f>
        <v>42790.70999999999</v>
      </c>
      <c r="AS140" s="67">
        <f aca="true" t="shared" si="32" ref="AS140:AS203">AQ140+AR140</f>
        <v>45032.19999999999</v>
      </c>
      <c r="AT140" s="68"/>
      <c r="AU140" s="68"/>
      <c r="AV140" s="78">
        <f t="shared" si="29"/>
        <v>158.23000000001775</v>
      </c>
      <c r="AW140" s="37">
        <v>245367.44</v>
      </c>
    </row>
    <row r="141" spans="1:49" ht="15.75" customHeight="1">
      <c r="A141" s="1">
        <v>131</v>
      </c>
      <c r="B141" s="1" t="s">
        <v>119</v>
      </c>
      <c r="C141" s="1">
        <v>502.3</v>
      </c>
      <c r="D141" s="1">
        <v>0</v>
      </c>
      <c r="E141" s="1">
        <f t="shared" si="24"/>
        <v>502.3</v>
      </c>
      <c r="F141" s="14">
        <v>8.05</v>
      </c>
      <c r="G141" s="2">
        <f t="shared" si="23"/>
        <v>4043.5150000000003</v>
      </c>
      <c r="H141" s="2">
        <f t="shared" si="22"/>
        <v>24261.090000000004</v>
      </c>
      <c r="I141" s="1">
        <v>8.37</v>
      </c>
      <c r="J141" s="2">
        <f t="shared" si="25"/>
        <v>4204.250999999999</v>
      </c>
      <c r="K141" s="2">
        <f t="shared" si="26"/>
        <v>25225.505999999994</v>
      </c>
      <c r="L141" s="16">
        <f t="shared" si="27"/>
        <v>49486.596</v>
      </c>
      <c r="M141" s="2"/>
      <c r="N141" s="33">
        <f t="shared" si="28"/>
        <v>49486.596</v>
      </c>
      <c r="O141" s="1">
        <v>2069.88</v>
      </c>
      <c r="P141" s="1">
        <v>2054.51</v>
      </c>
      <c r="Q141" s="9">
        <v>24838.53</v>
      </c>
      <c r="R141" s="6">
        <v>24654.09</v>
      </c>
      <c r="S141" s="1">
        <v>0</v>
      </c>
      <c r="T141" s="1">
        <v>1110.08</v>
      </c>
      <c r="U141" s="1">
        <v>0</v>
      </c>
      <c r="V141" s="1">
        <v>1110.08</v>
      </c>
      <c r="W141" s="1">
        <v>500</v>
      </c>
      <c r="X141" s="1">
        <v>1110.08</v>
      </c>
      <c r="Y141" s="1">
        <v>1299.75</v>
      </c>
      <c r="Z141" s="1">
        <v>1110.08</v>
      </c>
      <c r="AA141" s="1">
        <v>0</v>
      </c>
      <c r="AB141" s="1">
        <v>1152.52</v>
      </c>
      <c r="AC141" s="1">
        <v>0</v>
      </c>
      <c r="AD141" s="1">
        <v>1110.08</v>
      </c>
      <c r="AE141" s="1">
        <v>0</v>
      </c>
      <c r="AF141" s="2">
        <v>1155.29</v>
      </c>
      <c r="AG141" s="1">
        <v>0</v>
      </c>
      <c r="AH141" s="2">
        <v>1155.29</v>
      </c>
      <c r="AI141" s="1">
        <v>0</v>
      </c>
      <c r="AJ141" s="1">
        <v>1155.29</v>
      </c>
      <c r="AK141" s="1">
        <v>441.74</v>
      </c>
      <c r="AL141" s="1">
        <v>1155.29</v>
      </c>
      <c r="AM141" s="1">
        <v>0</v>
      </c>
      <c r="AN141" s="1">
        <v>3101.01</v>
      </c>
      <c r="AO141" s="1">
        <v>0</v>
      </c>
      <c r="AP141" s="1">
        <v>1155.29</v>
      </c>
      <c r="AQ141" s="9">
        <f t="shared" si="30"/>
        <v>2241.49</v>
      </c>
      <c r="AR141" s="9">
        <f t="shared" si="31"/>
        <v>15580.380000000001</v>
      </c>
      <c r="AS141" s="67">
        <f t="shared" si="32"/>
        <v>17821.870000000003</v>
      </c>
      <c r="AT141" s="68"/>
      <c r="AU141" s="68"/>
      <c r="AV141" s="78">
        <f t="shared" si="29"/>
        <v>31664.725999999995</v>
      </c>
      <c r="AW141" s="37">
        <v>136610.37</v>
      </c>
    </row>
    <row r="142" spans="1:49" ht="15.75" customHeight="1">
      <c r="A142" s="1">
        <v>132</v>
      </c>
      <c r="B142" s="1" t="s">
        <v>120</v>
      </c>
      <c r="C142" s="1">
        <v>3298.7</v>
      </c>
      <c r="D142" s="1">
        <v>350.1</v>
      </c>
      <c r="E142" s="1">
        <f t="shared" si="24"/>
        <v>3648.7999999999997</v>
      </c>
      <c r="F142" s="14">
        <v>11.95</v>
      </c>
      <c r="G142" s="2">
        <f t="shared" si="23"/>
        <v>43603.159999999996</v>
      </c>
      <c r="H142" s="2">
        <f t="shared" si="22"/>
        <v>261618.95999999996</v>
      </c>
      <c r="I142" s="1">
        <v>12.43</v>
      </c>
      <c r="J142" s="2">
        <f t="shared" si="25"/>
        <v>45354.583999999995</v>
      </c>
      <c r="K142" s="2">
        <f t="shared" si="26"/>
        <v>272127.50399999996</v>
      </c>
      <c r="L142" s="16">
        <f t="shared" si="27"/>
        <v>533746.4639999999</v>
      </c>
      <c r="M142" s="2"/>
      <c r="N142" s="33">
        <f t="shared" si="28"/>
        <v>533746.4639999999</v>
      </c>
      <c r="O142" s="1">
        <v>25121.99</v>
      </c>
      <c r="P142" s="1">
        <v>19353.24</v>
      </c>
      <c r="Q142" s="9">
        <v>301463.86</v>
      </c>
      <c r="R142" s="6">
        <v>232238.82</v>
      </c>
      <c r="S142" s="1">
        <v>13226.19</v>
      </c>
      <c r="T142" s="1">
        <v>8419.15</v>
      </c>
      <c r="U142" s="1">
        <v>9264.77</v>
      </c>
      <c r="V142" s="1">
        <v>12810.43</v>
      </c>
      <c r="W142" s="1">
        <v>32178.49</v>
      </c>
      <c r="X142" s="1">
        <v>8983.41</v>
      </c>
      <c r="Y142" s="1">
        <v>14566.73</v>
      </c>
      <c r="Z142" s="1">
        <v>9562.98</v>
      </c>
      <c r="AA142" s="1">
        <v>22320.74</v>
      </c>
      <c r="AB142" s="1">
        <v>8419.15</v>
      </c>
      <c r="AC142" s="1">
        <v>13969.93</v>
      </c>
      <c r="AD142" s="1">
        <v>21176.7</v>
      </c>
      <c r="AE142" s="1">
        <v>34382.84</v>
      </c>
      <c r="AF142" s="2">
        <v>35648.96</v>
      </c>
      <c r="AG142" s="1">
        <v>15355.61</v>
      </c>
      <c r="AH142" s="2">
        <v>12876.41</v>
      </c>
      <c r="AI142" s="1">
        <v>11789</v>
      </c>
      <c r="AJ142" s="1">
        <v>15118.15</v>
      </c>
      <c r="AK142" s="1">
        <v>15009.29</v>
      </c>
      <c r="AL142" s="1">
        <v>14722.87</v>
      </c>
      <c r="AM142" s="1">
        <v>5509.69</v>
      </c>
      <c r="AN142" s="1">
        <v>9777.5</v>
      </c>
      <c r="AO142" s="1">
        <v>22382</v>
      </c>
      <c r="AP142" s="1">
        <v>8747.54</v>
      </c>
      <c r="AQ142" s="9">
        <f t="shared" si="30"/>
        <v>209955.28</v>
      </c>
      <c r="AR142" s="9">
        <f t="shared" si="31"/>
        <v>166263.25</v>
      </c>
      <c r="AS142" s="67">
        <f t="shared" si="32"/>
        <v>376218.53</v>
      </c>
      <c r="AT142" s="68"/>
      <c r="AU142" s="68">
        <f>55327.52+880</f>
        <v>56207.52</v>
      </c>
      <c r="AV142" s="78">
        <f t="shared" si="29"/>
        <v>101320.4139999999</v>
      </c>
      <c r="AW142" s="37">
        <v>190956.8</v>
      </c>
    </row>
    <row r="143" spans="1:49" ht="15.75" customHeight="1">
      <c r="A143" s="1">
        <v>133</v>
      </c>
      <c r="B143" s="1" t="s">
        <v>121</v>
      </c>
      <c r="C143" s="1">
        <v>462.6</v>
      </c>
      <c r="D143" s="1">
        <v>0</v>
      </c>
      <c r="E143" s="1">
        <f t="shared" si="24"/>
        <v>462.6</v>
      </c>
      <c r="F143" s="14">
        <v>7.24</v>
      </c>
      <c r="G143" s="2">
        <f t="shared" si="23"/>
        <v>3349.224</v>
      </c>
      <c r="H143" s="2">
        <f t="shared" si="22"/>
        <v>20095.344</v>
      </c>
      <c r="I143" s="1">
        <v>7.53</v>
      </c>
      <c r="J143" s="2">
        <f t="shared" si="25"/>
        <v>3483.378</v>
      </c>
      <c r="K143" s="2">
        <f t="shared" si="26"/>
        <v>20900.268</v>
      </c>
      <c r="L143" s="16">
        <f t="shared" si="27"/>
        <v>40995.612</v>
      </c>
      <c r="M143" s="2"/>
      <c r="N143" s="33">
        <f t="shared" si="28"/>
        <v>40995.612</v>
      </c>
      <c r="O143" s="1">
        <v>0</v>
      </c>
      <c r="P143" s="1">
        <v>3416.21</v>
      </c>
      <c r="Q143" s="9">
        <v>0</v>
      </c>
      <c r="R143" s="6">
        <v>40994.5</v>
      </c>
      <c r="S143" s="1">
        <v>0</v>
      </c>
      <c r="T143" s="1">
        <v>1764.26</v>
      </c>
      <c r="U143" s="1">
        <v>0</v>
      </c>
      <c r="V143" s="1">
        <v>1200</v>
      </c>
      <c r="W143" s="1">
        <v>0</v>
      </c>
      <c r="X143" s="1">
        <v>1200</v>
      </c>
      <c r="Y143" s="1">
        <v>0</v>
      </c>
      <c r="Z143" s="1">
        <v>2160.41</v>
      </c>
      <c r="AA143" s="1">
        <v>0</v>
      </c>
      <c r="AB143" s="1">
        <v>1200</v>
      </c>
      <c r="AC143" s="1">
        <v>0</v>
      </c>
      <c r="AD143" s="1">
        <v>1200</v>
      </c>
      <c r="AE143" s="1">
        <v>0</v>
      </c>
      <c r="AF143" s="2">
        <v>1241.63</v>
      </c>
      <c r="AG143" s="1">
        <v>0</v>
      </c>
      <c r="AH143" s="2">
        <v>2052.11</v>
      </c>
      <c r="AI143" s="1">
        <v>0</v>
      </c>
      <c r="AJ143" s="1">
        <v>1241.63</v>
      </c>
      <c r="AK143" s="1">
        <v>0</v>
      </c>
      <c r="AL143" s="1">
        <v>9617.94</v>
      </c>
      <c r="AM143" s="1">
        <v>0</v>
      </c>
      <c r="AN143" s="1">
        <v>4262.35</v>
      </c>
      <c r="AO143" s="1">
        <v>0</v>
      </c>
      <c r="AP143" s="1">
        <v>1241.63</v>
      </c>
      <c r="AQ143" s="9">
        <f t="shared" si="30"/>
        <v>0</v>
      </c>
      <c r="AR143" s="9">
        <f t="shared" si="31"/>
        <v>28381.960000000003</v>
      </c>
      <c r="AS143" s="67">
        <f t="shared" si="32"/>
        <v>28381.960000000003</v>
      </c>
      <c r="AT143" s="68"/>
      <c r="AU143" s="68"/>
      <c r="AV143" s="78">
        <f t="shared" si="29"/>
        <v>12613.651999999998</v>
      </c>
      <c r="AW143" s="37">
        <v>31753.14</v>
      </c>
    </row>
    <row r="144" spans="1:49" ht="18">
      <c r="A144" s="1">
        <v>134</v>
      </c>
      <c r="B144" s="1" t="s">
        <v>122</v>
      </c>
      <c r="C144" s="1">
        <v>465.5</v>
      </c>
      <c r="D144" s="1">
        <v>0</v>
      </c>
      <c r="E144" s="1">
        <f t="shared" si="24"/>
        <v>465.5</v>
      </c>
      <c r="F144" s="14">
        <v>8.39</v>
      </c>
      <c r="G144" s="2">
        <f t="shared" si="23"/>
        <v>3905.545</v>
      </c>
      <c r="H144" s="2">
        <f t="shared" si="22"/>
        <v>23433.27</v>
      </c>
      <c r="I144" s="1">
        <v>8.73</v>
      </c>
      <c r="J144" s="2">
        <f t="shared" si="25"/>
        <v>4063.815</v>
      </c>
      <c r="K144" s="2">
        <f t="shared" si="26"/>
        <v>24382.89</v>
      </c>
      <c r="L144" s="16">
        <f t="shared" si="27"/>
        <v>47816.16</v>
      </c>
      <c r="M144" s="2">
        <v>-34637.27</v>
      </c>
      <c r="N144" s="33">
        <f t="shared" si="28"/>
        <v>13178.890000000007</v>
      </c>
      <c r="O144" s="1">
        <v>0</v>
      </c>
      <c r="P144" s="1">
        <v>1226.98</v>
      </c>
      <c r="Q144" s="9">
        <v>0</v>
      </c>
      <c r="R144" s="6">
        <v>14723.76</v>
      </c>
      <c r="S144" s="1">
        <v>0</v>
      </c>
      <c r="T144" s="1">
        <v>1206.41</v>
      </c>
      <c r="U144" s="1">
        <v>0</v>
      </c>
      <c r="V144" s="1">
        <v>1206.41</v>
      </c>
      <c r="W144" s="1">
        <v>0</v>
      </c>
      <c r="X144" s="1">
        <v>1206.41</v>
      </c>
      <c r="Y144" s="1">
        <v>0</v>
      </c>
      <c r="Z144" s="1">
        <v>2166.82</v>
      </c>
      <c r="AA144" s="1">
        <v>0</v>
      </c>
      <c r="AB144" s="1">
        <v>1206.41</v>
      </c>
      <c r="AC144" s="1">
        <v>0</v>
      </c>
      <c r="AD144" s="1">
        <v>1206.41</v>
      </c>
      <c r="AE144" s="1">
        <v>0</v>
      </c>
      <c r="AF144" s="2">
        <v>1248.3</v>
      </c>
      <c r="AG144" s="1">
        <v>0</v>
      </c>
      <c r="AH144" s="2">
        <v>1909.1</v>
      </c>
      <c r="AI144" s="1">
        <v>0</v>
      </c>
      <c r="AJ144" s="1">
        <v>1403.24</v>
      </c>
      <c r="AK144" s="1">
        <v>0</v>
      </c>
      <c r="AL144" s="1">
        <v>3189.42</v>
      </c>
      <c r="AM144" s="1">
        <v>0</v>
      </c>
      <c r="AN144" s="1">
        <v>4269.02</v>
      </c>
      <c r="AO144" s="1">
        <v>0</v>
      </c>
      <c r="AP144" s="1">
        <v>1248.3</v>
      </c>
      <c r="AQ144" s="9">
        <f t="shared" si="30"/>
        <v>0</v>
      </c>
      <c r="AR144" s="9">
        <f t="shared" si="31"/>
        <v>21466.25</v>
      </c>
      <c r="AS144" s="67">
        <f t="shared" si="32"/>
        <v>21466.25</v>
      </c>
      <c r="AT144" s="68"/>
      <c r="AU144" s="68">
        <v>880</v>
      </c>
      <c r="AV144" s="78">
        <f t="shared" si="29"/>
        <v>-9167.359999999993</v>
      </c>
      <c r="AW144" s="37">
        <v>85033.76</v>
      </c>
    </row>
    <row r="145" spans="1:49" ht="15.75" customHeight="1">
      <c r="A145" s="1">
        <v>135</v>
      </c>
      <c r="B145" s="1" t="s">
        <v>300</v>
      </c>
      <c r="C145" s="1">
        <v>405</v>
      </c>
      <c r="D145" s="1">
        <v>0</v>
      </c>
      <c r="E145" s="1">
        <f t="shared" si="24"/>
        <v>405</v>
      </c>
      <c r="F145" s="14">
        <v>10.69</v>
      </c>
      <c r="G145" s="2">
        <f t="shared" si="23"/>
        <v>4329.45</v>
      </c>
      <c r="H145" s="2">
        <f t="shared" si="22"/>
        <v>25976.699999999997</v>
      </c>
      <c r="I145" s="1">
        <v>11.31</v>
      </c>
      <c r="J145" s="2">
        <f t="shared" si="25"/>
        <v>4580.55</v>
      </c>
      <c r="K145" s="2">
        <f t="shared" si="26"/>
        <v>27483.300000000003</v>
      </c>
      <c r="L145" s="16">
        <f t="shared" si="27"/>
        <v>53460</v>
      </c>
      <c r="M145" s="2"/>
      <c r="N145" s="33">
        <f t="shared" si="28"/>
        <v>53460</v>
      </c>
      <c r="O145" s="1">
        <v>2581.88</v>
      </c>
      <c r="P145" s="1">
        <v>1834.16</v>
      </c>
      <c r="Q145" s="9">
        <v>30982.5</v>
      </c>
      <c r="R145" s="6">
        <v>22009.97</v>
      </c>
      <c r="S145" s="1">
        <v>7451.69</v>
      </c>
      <c r="T145" s="1">
        <v>895.05</v>
      </c>
      <c r="U145" s="1">
        <v>0</v>
      </c>
      <c r="V145" s="1">
        <v>895.05</v>
      </c>
      <c r="W145" s="1">
        <v>2000</v>
      </c>
      <c r="X145" s="1">
        <v>895.05</v>
      </c>
      <c r="Y145" s="1">
        <v>424.75</v>
      </c>
      <c r="Z145" s="1">
        <v>895.05</v>
      </c>
      <c r="AA145" s="1">
        <v>0</v>
      </c>
      <c r="AB145" s="1">
        <v>895.05</v>
      </c>
      <c r="AC145" s="1">
        <v>2229.65</v>
      </c>
      <c r="AD145" s="1">
        <v>895.05</v>
      </c>
      <c r="AE145" s="1">
        <v>0</v>
      </c>
      <c r="AF145" s="2">
        <v>931.5</v>
      </c>
      <c r="AG145" s="1">
        <v>80018.07</v>
      </c>
      <c r="AH145" s="2">
        <v>6257.3</v>
      </c>
      <c r="AI145" s="1">
        <v>309.85</v>
      </c>
      <c r="AJ145" s="1">
        <v>931.5</v>
      </c>
      <c r="AK145" s="1">
        <v>441.74</v>
      </c>
      <c r="AL145" s="1">
        <v>931.5</v>
      </c>
      <c r="AM145" s="1">
        <v>0</v>
      </c>
      <c r="AN145" s="1">
        <v>931.5</v>
      </c>
      <c r="AO145" s="1">
        <v>0</v>
      </c>
      <c r="AP145" s="1">
        <v>11228.46</v>
      </c>
      <c r="AQ145" s="9">
        <f t="shared" si="30"/>
        <v>92875.75000000001</v>
      </c>
      <c r="AR145" s="9">
        <f t="shared" si="31"/>
        <v>26582.059999999998</v>
      </c>
      <c r="AS145" s="67">
        <f t="shared" si="32"/>
        <v>119457.81000000001</v>
      </c>
      <c r="AT145" s="68"/>
      <c r="AU145" s="68"/>
      <c r="AV145" s="78">
        <f t="shared" si="29"/>
        <v>-65997.81000000001</v>
      </c>
      <c r="AW145" s="37">
        <v>315997.9</v>
      </c>
    </row>
    <row r="146" spans="1:61" s="39" customFormat="1" ht="18">
      <c r="A146" s="1">
        <v>136</v>
      </c>
      <c r="B146" s="1" t="s">
        <v>123</v>
      </c>
      <c r="C146" s="1">
        <v>709.8</v>
      </c>
      <c r="D146" s="1">
        <v>0</v>
      </c>
      <c r="E146" s="1">
        <f t="shared" si="24"/>
        <v>709.8</v>
      </c>
      <c r="F146" s="14">
        <v>10.2</v>
      </c>
      <c r="G146" s="2">
        <f t="shared" si="23"/>
        <v>7239.959999999999</v>
      </c>
      <c r="H146" s="2">
        <f t="shared" si="22"/>
        <v>43439.759999999995</v>
      </c>
      <c r="I146" s="1">
        <v>10.6</v>
      </c>
      <c r="J146" s="2">
        <f t="shared" si="25"/>
        <v>7523.879999999999</v>
      </c>
      <c r="K146" s="2">
        <f t="shared" si="26"/>
        <v>45143.28</v>
      </c>
      <c r="L146" s="16">
        <f t="shared" si="27"/>
        <v>88583.04</v>
      </c>
      <c r="M146" s="2">
        <v>-93357.58</v>
      </c>
      <c r="N146" s="33">
        <f t="shared" si="28"/>
        <v>-4774.540000000008</v>
      </c>
      <c r="O146" s="1">
        <v>2173.16</v>
      </c>
      <c r="P146" s="1">
        <v>1617.23</v>
      </c>
      <c r="Q146" s="9">
        <v>26077.88</v>
      </c>
      <c r="R146" s="6">
        <v>19406.8</v>
      </c>
      <c r="S146" s="1">
        <v>0</v>
      </c>
      <c r="T146" s="1">
        <v>1746.31</v>
      </c>
      <c r="U146" s="1">
        <v>21040.53</v>
      </c>
      <c r="V146" s="1">
        <v>1746.31</v>
      </c>
      <c r="W146" s="1">
        <v>1705.6</v>
      </c>
      <c r="X146" s="1">
        <v>1746.31</v>
      </c>
      <c r="Y146" s="1">
        <v>424.75</v>
      </c>
      <c r="Z146" s="1">
        <v>1746.31</v>
      </c>
      <c r="AA146" s="1">
        <v>0</v>
      </c>
      <c r="AB146" s="1">
        <v>1746.31</v>
      </c>
      <c r="AC146" s="1">
        <v>0</v>
      </c>
      <c r="AD146" s="1">
        <v>1746.31</v>
      </c>
      <c r="AE146" s="1">
        <v>0</v>
      </c>
      <c r="AF146" s="2">
        <v>1810.19</v>
      </c>
      <c r="AG146" s="1">
        <v>4274.8</v>
      </c>
      <c r="AH146" s="2">
        <v>3199.38</v>
      </c>
      <c r="AI146" s="1">
        <v>5311.44</v>
      </c>
      <c r="AJ146" s="1">
        <v>1810.19</v>
      </c>
      <c r="AK146" s="1">
        <v>441.74</v>
      </c>
      <c r="AL146" s="1">
        <v>1810.19</v>
      </c>
      <c r="AM146" s="1">
        <v>3020.72</v>
      </c>
      <c r="AN146" s="1">
        <v>1810.19</v>
      </c>
      <c r="AO146" s="1">
        <v>39424.09</v>
      </c>
      <c r="AP146" s="1">
        <v>1810.19</v>
      </c>
      <c r="AQ146" s="9">
        <f t="shared" si="30"/>
        <v>75643.66999999998</v>
      </c>
      <c r="AR146" s="9">
        <f t="shared" si="31"/>
        <v>22728.189999999995</v>
      </c>
      <c r="AS146" s="67">
        <f t="shared" si="32"/>
        <v>98371.85999999999</v>
      </c>
      <c r="AT146" s="68"/>
      <c r="AU146" s="68">
        <v>880</v>
      </c>
      <c r="AV146" s="78">
        <f t="shared" si="29"/>
        <v>-104026.4</v>
      </c>
      <c r="AW146" s="37">
        <v>382332.62</v>
      </c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</row>
    <row r="147" spans="1:49" ht="18">
      <c r="A147" s="1">
        <v>137</v>
      </c>
      <c r="B147" s="1" t="s">
        <v>124</v>
      </c>
      <c r="C147" s="1">
        <v>5558.86</v>
      </c>
      <c r="D147" s="1">
        <v>0</v>
      </c>
      <c r="E147" s="1">
        <f t="shared" si="24"/>
        <v>5558.86</v>
      </c>
      <c r="F147" s="14">
        <v>12.85</v>
      </c>
      <c r="G147" s="2">
        <f t="shared" si="23"/>
        <v>71431.351</v>
      </c>
      <c r="H147" s="2">
        <f t="shared" si="22"/>
        <v>428588.10599999997</v>
      </c>
      <c r="I147" s="1">
        <v>13.37</v>
      </c>
      <c r="J147" s="2">
        <f t="shared" si="25"/>
        <v>74321.9582</v>
      </c>
      <c r="K147" s="2">
        <f t="shared" si="26"/>
        <v>445931.74919999996</v>
      </c>
      <c r="L147" s="16">
        <f t="shared" si="27"/>
        <v>874519.8551999999</v>
      </c>
      <c r="M147" s="2">
        <v>-282489.49</v>
      </c>
      <c r="N147" s="33">
        <f t="shared" si="28"/>
        <v>592030.3651999999</v>
      </c>
      <c r="O147" s="1">
        <v>28787.87</v>
      </c>
      <c r="P147" s="1">
        <v>20531.31</v>
      </c>
      <c r="Q147" s="9">
        <v>345454.49</v>
      </c>
      <c r="R147" s="6">
        <v>246375.76</v>
      </c>
      <c r="S147" s="1">
        <v>22292.2</v>
      </c>
      <c r="T147" s="1">
        <v>18585.37</v>
      </c>
      <c r="U147" s="1">
        <v>15117.17</v>
      </c>
      <c r="V147" s="1">
        <v>17974.71</v>
      </c>
      <c r="W147" s="1">
        <v>14112.12</v>
      </c>
      <c r="X147" s="1">
        <v>20918.13</v>
      </c>
      <c r="Y147" s="1">
        <v>17943.48</v>
      </c>
      <c r="Z147" s="1">
        <v>184846.16</v>
      </c>
      <c r="AA147" s="1">
        <v>26726.05</v>
      </c>
      <c r="AB147" s="1">
        <v>17759.24</v>
      </c>
      <c r="AC147" s="1">
        <v>20309.02</v>
      </c>
      <c r="AD147" s="1">
        <v>15858.42</v>
      </c>
      <c r="AE147" s="1">
        <v>168219.81</v>
      </c>
      <c r="AF147" s="2">
        <v>14013.62</v>
      </c>
      <c r="AG147" s="1">
        <v>22606.01</v>
      </c>
      <c r="AH147" s="2">
        <v>27277.73</v>
      </c>
      <c r="AI147" s="1">
        <v>20698.78</v>
      </c>
      <c r="AJ147" s="1">
        <v>16227.64</v>
      </c>
      <c r="AK147" s="1">
        <v>106254.15</v>
      </c>
      <c r="AL147" s="1">
        <v>21027.14</v>
      </c>
      <c r="AM147" s="1">
        <v>13172.12</v>
      </c>
      <c r="AN147" s="1">
        <v>14473.87</v>
      </c>
      <c r="AO147" s="1">
        <v>33523.28</v>
      </c>
      <c r="AP147" s="1">
        <v>20891.69</v>
      </c>
      <c r="AQ147" s="9">
        <f t="shared" si="30"/>
        <v>480974.19000000006</v>
      </c>
      <c r="AR147" s="9">
        <f t="shared" si="31"/>
        <v>389853.72</v>
      </c>
      <c r="AS147" s="67">
        <f t="shared" si="32"/>
        <v>870827.91</v>
      </c>
      <c r="AT147" s="68">
        <v>602</v>
      </c>
      <c r="AU147" s="68">
        <f>880+(124578.26-35001.28)</f>
        <v>90456.98</v>
      </c>
      <c r="AV147" s="78">
        <f t="shared" si="29"/>
        <v>-369856.52480000013</v>
      </c>
      <c r="AW147" s="37">
        <v>291596.11</v>
      </c>
    </row>
    <row r="148" spans="1:49" ht="15.75" customHeight="1">
      <c r="A148" s="1">
        <v>138</v>
      </c>
      <c r="B148" s="1" t="s">
        <v>125</v>
      </c>
      <c r="C148" s="1">
        <v>2727.1</v>
      </c>
      <c r="D148" s="1">
        <v>812.7</v>
      </c>
      <c r="E148" s="1">
        <f t="shared" si="24"/>
        <v>3539.8</v>
      </c>
      <c r="F148" s="14">
        <v>12.29</v>
      </c>
      <c r="G148" s="2">
        <f t="shared" si="23"/>
        <v>43504.142</v>
      </c>
      <c r="H148" s="2">
        <f t="shared" si="22"/>
        <v>261024.852</v>
      </c>
      <c r="I148" s="1">
        <v>12.79</v>
      </c>
      <c r="J148" s="2">
        <f t="shared" si="25"/>
        <v>45274.042</v>
      </c>
      <c r="K148" s="2">
        <f t="shared" si="26"/>
        <v>271644.252</v>
      </c>
      <c r="L148" s="16">
        <f t="shared" si="27"/>
        <v>532669.104</v>
      </c>
      <c r="M148" s="2"/>
      <c r="N148" s="33">
        <f t="shared" si="28"/>
        <v>532669.104</v>
      </c>
      <c r="O148" s="1">
        <v>25563.02</v>
      </c>
      <c r="P148" s="1">
        <v>18811.21</v>
      </c>
      <c r="Q148" s="9">
        <v>306756.24</v>
      </c>
      <c r="R148" s="6">
        <v>225734.46</v>
      </c>
      <c r="S148" s="1">
        <v>9682.13</v>
      </c>
      <c r="T148" s="1">
        <v>8667.2</v>
      </c>
      <c r="U148" s="1">
        <v>36753.85</v>
      </c>
      <c r="V148" s="1">
        <v>17854.74</v>
      </c>
      <c r="W148" s="1">
        <v>11407.55</v>
      </c>
      <c r="X148" s="1">
        <v>20086.91</v>
      </c>
      <c r="Y148" s="1">
        <v>11167.63</v>
      </c>
      <c r="Z148" s="1">
        <v>22656.66</v>
      </c>
      <c r="AA148" s="1">
        <v>19351.83</v>
      </c>
      <c r="AB148" s="1">
        <v>40350</v>
      </c>
      <c r="AC148" s="1">
        <v>11893.73</v>
      </c>
      <c r="AD148" s="1">
        <v>15087.14</v>
      </c>
      <c r="AE148" s="1">
        <v>18482.1</v>
      </c>
      <c r="AF148" s="2">
        <v>8319.19</v>
      </c>
      <c r="AG148" s="1">
        <v>54236.88</v>
      </c>
      <c r="AH148" s="2">
        <v>32473.29</v>
      </c>
      <c r="AI148" s="1">
        <v>14131.76</v>
      </c>
      <c r="AJ148" s="1">
        <v>8319.19</v>
      </c>
      <c r="AK148" s="1">
        <v>44720.01</v>
      </c>
      <c r="AL148" s="1">
        <v>36967.38</v>
      </c>
      <c r="AM148" s="1">
        <v>9491.04</v>
      </c>
      <c r="AN148" s="1">
        <v>17078.49</v>
      </c>
      <c r="AO148" s="1">
        <v>23067.44</v>
      </c>
      <c r="AP148" s="1">
        <v>57742.17</v>
      </c>
      <c r="AQ148" s="9">
        <f t="shared" si="30"/>
        <v>264385.95</v>
      </c>
      <c r="AR148" s="9">
        <f t="shared" si="31"/>
        <v>285602.36</v>
      </c>
      <c r="AS148" s="67">
        <f t="shared" si="32"/>
        <v>549988.31</v>
      </c>
      <c r="AT148" s="68"/>
      <c r="AU148" s="68"/>
      <c r="AV148" s="78">
        <f t="shared" si="29"/>
        <v>-17319.206000000006</v>
      </c>
      <c r="AW148" s="37">
        <v>117642.01</v>
      </c>
    </row>
    <row r="149" spans="1:49" ht="15.75" customHeight="1">
      <c r="A149" s="1">
        <v>139</v>
      </c>
      <c r="B149" s="1" t="s">
        <v>301</v>
      </c>
      <c r="C149" s="1">
        <v>329.1</v>
      </c>
      <c r="D149" s="1">
        <v>0</v>
      </c>
      <c r="E149" s="1">
        <f t="shared" si="24"/>
        <v>329.1</v>
      </c>
      <c r="F149" s="14">
        <v>10.5</v>
      </c>
      <c r="G149" s="2">
        <f t="shared" si="23"/>
        <v>3455.55</v>
      </c>
      <c r="H149" s="2">
        <f t="shared" si="22"/>
        <v>20733.300000000003</v>
      </c>
      <c r="I149" s="1">
        <v>10.92</v>
      </c>
      <c r="J149" s="2">
        <f t="shared" si="25"/>
        <v>3593.7720000000004</v>
      </c>
      <c r="K149" s="2">
        <f t="shared" si="26"/>
        <v>21562.632</v>
      </c>
      <c r="L149" s="16">
        <f t="shared" si="27"/>
        <v>42295.932</v>
      </c>
      <c r="M149" s="2"/>
      <c r="N149" s="33">
        <f t="shared" si="28"/>
        <v>42295.932</v>
      </c>
      <c r="O149" s="1">
        <v>0</v>
      </c>
      <c r="P149" s="1">
        <v>3524.66</v>
      </c>
      <c r="Q149" s="9">
        <v>0</v>
      </c>
      <c r="R149" s="6">
        <v>42295.93</v>
      </c>
      <c r="S149" s="1">
        <v>0</v>
      </c>
      <c r="T149" s="1">
        <v>727.31</v>
      </c>
      <c r="U149" s="1">
        <v>0</v>
      </c>
      <c r="V149" s="1">
        <v>727.31</v>
      </c>
      <c r="W149" s="1">
        <v>0</v>
      </c>
      <c r="X149" s="1">
        <v>727.31</v>
      </c>
      <c r="Y149" s="1">
        <v>0</v>
      </c>
      <c r="Z149" s="1">
        <v>1152.06</v>
      </c>
      <c r="AA149" s="1">
        <v>0</v>
      </c>
      <c r="AB149" s="1">
        <v>727.31</v>
      </c>
      <c r="AC149" s="1">
        <v>0</v>
      </c>
      <c r="AD149" s="1">
        <v>944.21</v>
      </c>
      <c r="AE149" s="1">
        <v>0</v>
      </c>
      <c r="AF149" s="2">
        <v>756.93</v>
      </c>
      <c r="AG149" s="1">
        <v>0</v>
      </c>
      <c r="AH149" s="2">
        <v>1144.43</v>
      </c>
      <c r="AI149" s="1">
        <v>0</v>
      </c>
      <c r="AJ149" s="1">
        <v>756.93</v>
      </c>
      <c r="AK149" s="1">
        <v>0</v>
      </c>
      <c r="AL149" s="1">
        <v>1198.67</v>
      </c>
      <c r="AM149" s="1">
        <v>0</v>
      </c>
      <c r="AN149" s="1">
        <v>756.93</v>
      </c>
      <c r="AO149" s="1">
        <v>0</v>
      </c>
      <c r="AP149" s="1">
        <v>756.93</v>
      </c>
      <c r="AQ149" s="9">
        <f t="shared" si="30"/>
        <v>0</v>
      </c>
      <c r="AR149" s="9">
        <f t="shared" si="31"/>
        <v>10376.330000000002</v>
      </c>
      <c r="AS149" s="67">
        <f t="shared" si="32"/>
        <v>10376.330000000002</v>
      </c>
      <c r="AT149" s="68"/>
      <c r="AU149" s="68"/>
      <c r="AV149" s="78">
        <f t="shared" si="29"/>
        <v>31919.602</v>
      </c>
      <c r="AW149" s="37">
        <v>12923.82</v>
      </c>
    </row>
    <row r="150" spans="1:49" ht="15.75" customHeight="1">
      <c r="A150" s="1">
        <v>140</v>
      </c>
      <c r="B150" s="1" t="s">
        <v>302</v>
      </c>
      <c r="C150" s="1">
        <v>506.5</v>
      </c>
      <c r="D150" s="1">
        <v>0</v>
      </c>
      <c r="E150" s="1">
        <f t="shared" si="24"/>
        <v>506.5</v>
      </c>
      <c r="F150" s="14">
        <v>8.75</v>
      </c>
      <c r="G150" s="2">
        <f t="shared" si="23"/>
        <v>4431.875</v>
      </c>
      <c r="H150" s="2">
        <f t="shared" si="22"/>
        <v>26591.25</v>
      </c>
      <c r="I150" s="1">
        <v>9.09</v>
      </c>
      <c r="J150" s="2">
        <f t="shared" si="25"/>
        <v>4604.085</v>
      </c>
      <c r="K150" s="2">
        <f t="shared" si="26"/>
        <v>27624.510000000002</v>
      </c>
      <c r="L150" s="16">
        <f t="shared" si="27"/>
        <v>54215.76</v>
      </c>
      <c r="M150" s="2"/>
      <c r="N150" s="33">
        <f t="shared" si="28"/>
        <v>54215.76</v>
      </c>
      <c r="O150" s="1">
        <v>0</v>
      </c>
      <c r="P150" s="1">
        <v>4520.51</v>
      </c>
      <c r="Q150" s="9">
        <v>0</v>
      </c>
      <c r="R150" s="6">
        <v>54246.15</v>
      </c>
      <c r="S150" s="1">
        <v>0</v>
      </c>
      <c r="T150" s="1">
        <v>1119.37</v>
      </c>
      <c r="U150" s="1">
        <v>0</v>
      </c>
      <c r="V150" s="1">
        <v>1119.37</v>
      </c>
      <c r="W150" s="1">
        <v>0</v>
      </c>
      <c r="X150" s="1">
        <v>1119.37</v>
      </c>
      <c r="Y150" s="1">
        <v>0</v>
      </c>
      <c r="Z150" s="1">
        <v>1544.12</v>
      </c>
      <c r="AA150" s="1">
        <v>0</v>
      </c>
      <c r="AB150" s="1">
        <v>1119.37</v>
      </c>
      <c r="AC150" s="1">
        <v>0</v>
      </c>
      <c r="AD150" s="1">
        <v>1119.37</v>
      </c>
      <c r="AE150" s="1">
        <v>0</v>
      </c>
      <c r="AF150" s="2">
        <v>1164.95</v>
      </c>
      <c r="AG150" s="1">
        <v>0</v>
      </c>
      <c r="AH150" s="2">
        <v>1552.45</v>
      </c>
      <c r="AI150" s="1">
        <v>0</v>
      </c>
      <c r="AJ150" s="1">
        <v>1164.95</v>
      </c>
      <c r="AK150" s="1">
        <v>0</v>
      </c>
      <c r="AL150" s="1">
        <v>1606.69</v>
      </c>
      <c r="AM150" s="1">
        <v>0</v>
      </c>
      <c r="AN150" s="1">
        <v>1164.95</v>
      </c>
      <c r="AO150" s="1">
        <v>0</v>
      </c>
      <c r="AP150" s="1">
        <v>1164.95</v>
      </c>
      <c r="AQ150" s="9">
        <f t="shared" si="30"/>
        <v>0</v>
      </c>
      <c r="AR150" s="9">
        <f t="shared" si="31"/>
        <v>14959.910000000003</v>
      </c>
      <c r="AS150" s="67">
        <f t="shared" si="32"/>
        <v>14959.910000000003</v>
      </c>
      <c r="AT150" s="68"/>
      <c r="AU150" s="68"/>
      <c r="AV150" s="78">
        <f t="shared" si="29"/>
        <v>39255.85</v>
      </c>
      <c r="AW150" s="37">
        <v>586397.48</v>
      </c>
    </row>
    <row r="151" spans="1:49" ht="18">
      <c r="A151" s="1">
        <v>141</v>
      </c>
      <c r="B151" s="1" t="s">
        <v>303</v>
      </c>
      <c r="C151" s="1">
        <v>529.1</v>
      </c>
      <c r="D151" s="1">
        <v>0</v>
      </c>
      <c r="E151" s="1">
        <f t="shared" si="24"/>
        <v>529.1</v>
      </c>
      <c r="F151" s="14">
        <v>8.75</v>
      </c>
      <c r="G151" s="2">
        <f t="shared" si="23"/>
        <v>4629.625</v>
      </c>
      <c r="H151" s="2">
        <f t="shared" si="22"/>
        <v>27777.75</v>
      </c>
      <c r="I151" s="1">
        <v>9.09</v>
      </c>
      <c r="J151" s="2">
        <f t="shared" si="25"/>
        <v>4809.519</v>
      </c>
      <c r="K151" s="2">
        <f t="shared" si="26"/>
        <v>28857.114</v>
      </c>
      <c r="L151" s="16">
        <f t="shared" si="27"/>
        <v>56634.864</v>
      </c>
      <c r="M151" s="2">
        <v>-40448.18</v>
      </c>
      <c r="N151" s="33">
        <f t="shared" si="28"/>
        <v>16186.684000000001</v>
      </c>
      <c r="O151" s="1">
        <v>0</v>
      </c>
      <c r="P151" s="1">
        <v>1351.54</v>
      </c>
      <c r="Q151" s="9">
        <v>0</v>
      </c>
      <c r="R151" s="6">
        <v>16218.43</v>
      </c>
      <c r="S151" s="1">
        <v>0</v>
      </c>
      <c r="T151" s="1">
        <v>1169.31</v>
      </c>
      <c r="U151" s="1">
        <v>0</v>
      </c>
      <c r="V151" s="1">
        <v>1169.31</v>
      </c>
      <c r="W151" s="1">
        <v>0</v>
      </c>
      <c r="X151" s="1">
        <v>1169.31</v>
      </c>
      <c r="Y151" s="1">
        <v>0</v>
      </c>
      <c r="Z151" s="1">
        <v>1594.06</v>
      </c>
      <c r="AA151" s="1">
        <v>0</v>
      </c>
      <c r="AB151" s="1">
        <v>1169.31</v>
      </c>
      <c r="AC151" s="1">
        <v>0</v>
      </c>
      <c r="AD151" s="1">
        <v>1169.31</v>
      </c>
      <c r="AE151" s="1">
        <v>0</v>
      </c>
      <c r="AF151" s="2">
        <v>1216.93</v>
      </c>
      <c r="AG151" s="1">
        <v>0</v>
      </c>
      <c r="AH151" s="2">
        <v>1216.93</v>
      </c>
      <c r="AI151" s="1">
        <v>0</v>
      </c>
      <c r="AJ151" s="1">
        <v>1216.93</v>
      </c>
      <c r="AK151" s="1">
        <v>0</v>
      </c>
      <c r="AL151" s="1">
        <v>1658.67</v>
      </c>
      <c r="AM151" s="1">
        <v>0</v>
      </c>
      <c r="AN151" s="1">
        <v>1216.93</v>
      </c>
      <c r="AO151" s="1">
        <v>0</v>
      </c>
      <c r="AP151" s="1">
        <v>1216.93</v>
      </c>
      <c r="AQ151" s="9">
        <f t="shared" si="30"/>
        <v>0</v>
      </c>
      <c r="AR151" s="9">
        <f t="shared" si="31"/>
        <v>15183.93</v>
      </c>
      <c r="AS151" s="67">
        <f t="shared" si="32"/>
        <v>15183.93</v>
      </c>
      <c r="AT151" s="68"/>
      <c r="AU151" s="68"/>
      <c r="AV151" s="78">
        <f t="shared" si="29"/>
        <v>1002.7540000000008</v>
      </c>
      <c r="AW151" s="37">
        <v>360510.79</v>
      </c>
    </row>
    <row r="152" spans="1:49" ht="15.75" customHeight="1">
      <c r="A152" s="1">
        <v>142</v>
      </c>
      <c r="B152" s="1" t="s">
        <v>126</v>
      </c>
      <c r="C152" s="1">
        <v>479.1</v>
      </c>
      <c r="D152" s="1">
        <v>0</v>
      </c>
      <c r="E152" s="1">
        <f t="shared" si="24"/>
        <v>479.1</v>
      </c>
      <c r="F152" s="14">
        <v>9.63</v>
      </c>
      <c r="G152" s="2">
        <f t="shared" si="23"/>
        <v>4613.733</v>
      </c>
      <c r="H152" s="2">
        <f t="shared" si="22"/>
        <v>27682.398</v>
      </c>
      <c r="I152" s="1">
        <v>10.01</v>
      </c>
      <c r="J152" s="2">
        <f t="shared" si="25"/>
        <v>4795.791</v>
      </c>
      <c r="K152" s="2">
        <f t="shared" si="26"/>
        <v>28774.746</v>
      </c>
      <c r="L152" s="16">
        <f t="shared" si="27"/>
        <v>56457.144</v>
      </c>
      <c r="M152" s="2"/>
      <c r="N152" s="33">
        <f t="shared" si="28"/>
        <v>56457.144</v>
      </c>
      <c r="O152" s="1">
        <v>0</v>
      </c>
      <c r="P152" s="1">
        <v>4706.01</v>
      </c>
      <c r="Q152" s="9">
        <v>0</v>
      </c>
      <c r="R152" s="6">
        <v>56472.09</v>
      </c>
      <c r="S152" s="1">
        <v>0</v>
      </c>
      <c r="T152" s="1">
        <v>1236.46</v>
      </c>
      <c r="U152" s="1">
        <v>0</v>
      </c>
      <c r="V152" s="1">
        <v>1236.46</v>
      </c>
      <c r="W152" s="1">
        <v>0</v>
      </c>
      <c r="X152" s="1">
        <v>1613.4</v>
      </c>
      <c r="Y152" s="1">
        <v>0</v>
      </c>
      <c r="Z152" s="1">
        <v>2761.13</v>
      </c>
      <c r="AA152" s="1">
        <v>0</v>
      </c>
      <c r="AB152" s="1">
        <v>1705.09</v>
      </c>
      <c r="AC152" s="1">
        <v>0</v>
      </c>
      <c r="AD152" s="1">
        <v>1236.46</v>
      </c>
      <c r="AE152" s="1">
        <v>0</v>
      </c>
      <c r="AF152" s="2">
        <v>1279.58</v>
      </c>
      <c r="AG152" s="1">
        <v>0</v>
      </c>
      <c r="AH152" s="2">
        <v>1279.58</v>
      </c>
      <c r="AI152" s="1">
        <v>0</v>
      </c>
      <c r="AJ152" s="1">
        <v>-8421.86</v>
      </c>
      <c r="AK152" s="1">
        <v>0</v>
      </c>
      <c r="AL152" s="1">
        <v>3777.78</v>
      </c>
      <c r="AM152" s="1">
        <v>0</v>
      </c>
      <c r="AN152" s="1">
        <v>4300.3</v>
      </c>
      <c r="AO152" s="1">
        <v>0</v>
      </c>
      <c r="AP152" s="1">
        <v>1304.06</v>
      </c>
      <c r="AQ152" s="9">
        <f t="shared" si="30"/>
        <v>0</v>
      </c>
      <c r="AR152" s="9">
        <f t="shared" si="31"/>
        <v>13308.44</v>
      </c>
      <c r="AS152" s="67">
        <f t="shared" si="32"/>
        <v>13308.44</v>
      </c>
      <c r="AT152" s="68"/>
      <c r="AU152" s="68"/>
      <c r="AV152" s="78">
        <f t="shared" si="29"/>
        <v>43148.704</v>
      </c>
      <c r="AW152" s="37">
        <v>12894.61</v>
      </c>
    </row>
    <row r="153" spans="1:49" ht="18">
      <c r="A153" s="1">
        <v>143</v>
      </c>
      <c r="B153" s="1" t="s">
        <v>127</v>
      </c>
      <c r="C153" s="1">
        <v>5782.7</v>
      </c>
      <c r="D153" s="1">
        <v>175.2</v>
      </c>
      <c r="E153" s="1">
        <f t="shared" si="24"/>
        <v>5957.9</v>
      </c>
      <c r="F153" s="14">
        <v>12.85</v>
      </c>
      <c r="G153" s="2">
        <f t="shared" si="23"/>
        <v>76559.015</v>
      </c>
      <c r="H153" s="2">
        <f t="shared" si="22"/>
        <v>459354.08999999997</v>
      </c>
      <c r="I153" s="1">
        <v>13.37</v>
      </c>
      <c r="J153" s="2">
        <f t="shared" si="25"/>
        <v>79657.12299999999</v>
      </c>
      <c r="K153" s="2">
        <f t="shared" si="26"/>
        <v>477942.73799999995</v>
      </c>
      <c r="L153" s="16">
        <f t="shared" si="27"/>
        <v>937296.828</v>
      </c>
      <c r="M153" s="2">
        <v>-181941.77</v>
      </c>
      <c r="N153" s="33">
        <f t="shared" si="28"/>
        <v>755355.058</v>
      </c>
      <c r="O153" s="1">
        <v>36120.06</v>
      </c>
      <c r="P153" s="1">
        <v>26808.32</v>
      </c>
      <c r="Q153" s="9">
        <v>433440.7</v>
      </c>
      <c r="R153" s="6">
        <v>321699.88</v>
      </c>
      <c r="S153" s="1">
        <v>9417.43</v>
      </c>
      <c r="T153" s="1">
        <v>16834.67</v>
      </c>
      <c r="U153" s="1">
        <v>11471.04</v>
      </c>
      <c r="V153" s="1">
        <v>21829.4</v>
      </c>
      <c r="W153" s="1">
        <v>17720.69</v>
      </c>
      <c r="X153" s="1">
        <v>65094.51</v>
      </c>
      <c r="Y153" s="1">
        <v>18573.31</v>
      </c>
      <c r="Z153" s="1">
        <v>64052.8</v>
      </c>
      <c r="AA153" s="1">
        <v>39741.89</v>
      </c>
      <c r="AB153" s="1">
        <v>20756.38</v>
      </c>
      <c r="AC153" s="1">
        <v>281204.1</v>
      </c>
      <c r="AD153" s="1">
        <v>28390.86</v>
      </c>
      <c r="AE153" s="1">
        <v>47858.1</v>
      </c>
      <c r="AF153" s="2">
        <v>26147.21</v>
      </c>
      <c r="AG153" s="1">
        <v>88943.13</v>
      </c>
      <c r="AH153" s="2">
        <v>16418.12</v>
      </c>
      <c r="AI153" s="1">
        <v>95618.49</v>
      </c>
      <c r="AJ153" s="1">
        <v>28628.34</v>
      </c>
      <c r="AK153" s="1">
        <v>90241.97</v>
      </c>
      <c r="AL153" s="1">
        <v>17141.84</v>
      </c>
      <c r="AM153" s="1">
        <v>23340.71</v>
      </c>
      <c r="AN153" s="1">
        <v>90687.56</v>
      </c>
      <c r="AO153" s="1">
        <v>31419.6</v>
      </c>
      <c r="AP153" s="1">
        <v>17634.6</v>
      </c>
      <c r="AQ153" s="9">
        <f t="shared" si="30"/>
        <v>755550.4599999998</v>
      </c>
      <c r="AR153" s="9">
        <f t="shared" si="31"/>
        <v>413616.29</v>
      </c>
      <c r="AS153" s="67">
        <f t="shared" si="32"/>
        <v>1169166.7499999998</v>
      </c>
      <c r="AT153" s="70">
        <f>468+3320</f>
        <v>3788</v>
      </c>
      <c r="AU153" s="68">
        <f>880+(136175.84-92691.51)+54000</f>
        <v>98364.33</v>
      </c>
      <c r="AV153" s="78">
        <f t="shared" si="29"/>
        <v>-515964.0219999998</v>
      </c>
      <c r="AW153" s="37">
        <v>217084.62</v>
      </c>
    </row>
    <row r="154" spans="1:49" ht="18">
      <c r="A154" s="1">
        <v>144</v>
      </c>
      <c r="B154" s="1" t="s">
        <v>128</v>
      </c>
      <c r="C154" s="1">
        <v>885.2</v>
      </c>
      <c r="D154" s="1">
        <v>95.7</v>
      </c>
      <c r="E154" s="1">
        <f t="shared" si="24"/>
        <v>980.9000000000001</v>
      </c>
      <c r="F154" s="14">
        <v>12.81</v>
      </c>
      <c r="G154" s="2">
        <f t="shared" si="23"/>
        <v>12565.329000000002</v>
      </c>
      <c r="H154" s="2">
        <f t="shared" si="22"/>
        <v>75391.97400000002</v>
      </c>
      <c r="I154" s="1">
        <v>13.41</v>
      </c>
      <c r="J154" s="2">
        <f t="shared" si="25"/>
        <v>13153.869</v>
      </c>
      <c r="K154" s="2">
        <f t="shared" si="26"/>
        <v>78923.214</v>
      </c>
      <c r="L154" s="16">
        <f t="shared" si="27"/>
        <v>154315.18800000002</v>
      </c>
      <c r="M154" s="2">
        <v>-8069.49</v>
      </c>
      <c r="N154" s="33">
        <f t="shared" si="28"/>
        <v>146245.69800000003</v>
      </c>
      <c r="O154" s="1">
        <v>0</v>
      </c>
      <c r="P154" s="1">
        <v>12144.18</v>
      </c>
      <c r="Q154" s="9">
        <v>0</v>
      </c>
      <c r="R154" s="6">
        <v>145730.14</v>
      </c>
      <c r="S154" s="1">
        <v>0</v>
      </c>
      <c r="T154" s="1">
        <v>2345.44</v>
      </c>
      <c r="U154" s="1">
        <v>0</v>
      </c>
      <c r="V154" s="1">
        <v>2422.91</v>
      </c>
      <c r="W154" s="1">
        <v>0</v>
      </c>
      <c r="X154" s="1">
        <v>4399.32</v>
      </c>
      <c r="Y154" s="1">
        <v>0</v>
      </c>
      <c r="Z154" s="1">
        <v>7794.44</v>
      </c>
      <c r="AA154" s="1">
        <v>0</v>
      </c>
      <c r="AB154" s="1">
        <v>2345.44</v>
      </c>
      <c r="AC154" s="1">
        <v>0</v>
      </c>
      <c r="AD154" s="1">
        <v>2500.38</v>
      </c>
      <c r="AE154" s="1">
        <v>0</v>
      </c>
      <c r="AF154" s="2">
        <v>77617.05</v>
      </c>
      <c r="AG154" s="1">
        <v>0</v>
      </c>
      <c r="AH154" s="2">
        <v>77236.67</v>
      </c>
      <c r="AI154" s="1">
        <v>0</v>
      </c>
      <c r="AJ154" s="1">
        <v>43780.35</v>
      </c>
      <c r="AK154" s="1">
        <v>0</v>
      </c>
      <c r="AL154" s="1">
        <v>10356.12</v>
      </c>
      <c r="AM154" s="1">
        <v>0</v>
      </c>
      <c r="AN154" s="1">
        <v>31272.26</v>
      </c>
      <c r="AO154" s="1">
        <v>0</v>
      </c>
      <c r="AP154" s="1">
        <v>5334.45</v>
      </c>
      <c r="AQ154" s="9">
        <f t="shared" si="30"/>
        <v>0</v>
      </c>
      <c r="AR154" s="9">
        <f t="shared" si="31"/>
        <v>267404.83</v>
      </c>
      <c r="AS154" s="67">
        <f t="shared" si="32"/>
        <v>267404.83</v>
      </c>
      <c r="AT154" s="68"/>
      <c r="AU154" s="68">
        <v>880</v>
      </c>
      <c r="AV154" s="78">
        <f t="shared" si="29"/>
        <v>-122039.13199999998</v>
      </c>
      <c r="AW154" s="37">
        <v>22192.99</v>
      </c>
    </row>
    <row r="155" spans="1:49" ht="18">
      <c r="A155" s="1">
        <v>145</v>
      </c>
      <c r="B155" s="1" t="s">
        <v>129</v>
      </c>
      <c r="C155" s="1">
        <v>4491</v>
      </c>
      <c r="D155" s="1">
        <v>84.4</v>
      </c>
      <c r="E155" s="1">
        <f t="shared" si="24"/>
        <v>4575.4</v>
      </c>
      <c r="F155" s="14">
        <v>12.29</v>
      </c>
      <c r="G155" s="2">
        <f t="shared" si="23"/>
        <v>56231.66599999999</v>
      </c>
      <c r="H155" s="2">
        <f t="shared" si="22"/>
        <v>337389.9959999999</v>
      </c>
      <c r="I155" s="1">
        <v>12.79</v>
      </c>
      <c r="J155" s="2">
        <f t="shared" si="25"/>
        <v>58519.365999999995</v>
      </c>
      <c r="K155" s="2">
        <f t="shared" si="26"/>
        <v>351116.196</v>
      </c>
      <c r="L155" s="16">
        <f t="shared" si="27"/>
        <v>688506.1919999999</v>
      </c>
      <c r="M155" s="2">
        <v>-53974.37</v>
      </c>
      <c r="N155" s="33">
        <f t="shared" si="28"/>
        <v>634531.8219999999</v>
      </c>
      <c r="O155" s="1">
        <v>0</v>
      </c>
      <c r="P155" s="1">
        <v>52858.44</v>
      </c>
      <c r="Q155" s="9">
        <v>0</v>
      </c>
      <c r="R155" s="6">
        <v>634301.22</v>
      </c>
      <c r="S155" s="1">
        <v>0</v>
      </c>
      <c r="T155" s="1">
        <v>46336.14</v>
      </c>
      <c r="U155" s="1">
        <v>0</v>
      </c>
      <c r="V155" s="1">
        <v>23958.25</v>
      </c>
      <c r="W155" s="1">
        <v>0</v>
      </c>
      <c r="X155" s="1">
        <v>28052.14</v>
      </c>
      <c r="Y155" s="1">
        <v>0</v>
      </c>
      <c r="Z155" s="1">
        <v>28498.71</v>
      </c>
      <c r="AA155" s="1">
        <v>0</v>
      </c>
      <c r="AB155" s="1">
        <v>31455.85</v>
      </c>
      <c r="AC155" s="1">
        <v>0</v>
      </c>
      <c r="AD155" s="1">
        <v>47646.84</v>
      </c>
      <c r="AE155" s="1">
        <v>0</v>
      </c>
      <c r="AF155" s="2">
        <v>33518.84</v>
      </c>
      <c r="AG155" s="1">
        <v>0</v>
      </c>
      <c r="AH155" s="2">
        <v>39791.9</v>
      </c>
      <c r="AI155" s="1">
        <v>0</v>
      </c>
      <c r="AJ155" s="1">
        <v>47429.39</v>
      </c>
      <c r="AK155" s="1">
        <v>0</v>
      </c>
      <c r="AL155" s="1">
        <v>25332.59</v>
      </c>
      <c r="AM155" s="1">
        <v>0</v>
      </c>
      <c r="AN155" s="1">
        <v>28028.65</v>
      </c>
      <c r="AO155" s="1">
        <v>0</v>
      </c>
      <c r="AP155" s="1">
        <v>40301.9</v>
      </c>
      <c r="AQ155" s="9">
        <f t="shared" si="30"/>
        <v>0</v>
      </c>
      <c r="AR155" s="9">
        <f t="shared" si="31"/>
        <v>420351.20000000007</v>
      </c>
      <c r="AS155" s="67">
        <f t="shared" si="32"/>
        <v>420351.20000000007</v>
      </c>
      <c r="AT155" s="68"/>
      <c r="AU155" s="68">
        <f>880+10468.39</f>
        <v>11348.39</v>
      </c>
      <c r="AV155" s="78">
        <f t="shared" si="29"/>
        <v>202832.23199999984</v>
      </c>
      <c r="AW155" s="37">
        <v>535237.47</v>
      </c>
    </row>
    <row r="156" spans="1:49" ht="15.75" customHeight="1">
      <c r="A156" s="1">
        <v>146</v>
      </c>
      <c r="B156" s="1" t="s">
        <v>130</v>
      </c>
      <c r="C156" s="1">
        <v>4424.6</v>
      </c>
      <c r="D156" s="1">
        <v>96.8</v>
      </c>
      <c r="E156" s="1">
        <f t="shared" si="24"/>
        <v>4521.400000000001</v>
      </c>
      <c r="F156" s="14">
        <v>12.29</v>
      </c>
      <c r="G156" s="2">
        <f t="shared" si="23"/>
        <v>55568.006</v>
      </c>
      <c r="H156" s="2">
        <f t="shared" si="22"/>
        <v>333408.036</v>
      </c>
      <c r="I156" s="1">
        <v>12.79</v>
      </c>
      <c r="J156" s="2">
        <f t="shared" si="25"/>
        <v>57828.706000000006</v>
      </c>
      <c r="K156" s="2">
        <f t="shared" si="26"/>
        <v>346972.23600000003</v>
      </c>
      <c r="L156" s="16">
        <f t="shared" si="27"/>
        <v>680380.2720000001</v>
      </c>
      <c r="M156" s="2"/>
      <c r="N156" s="33">
        <f t="shared" si="28"/>
        <v>680380.2720000001</v>
      </c>
      <c r="O156" s="1">
        <v>0</v>
      </c>
      <c r="P156" s="1">
        <v>56679.37</v>
      </c>
      <c r="Q156" s="9">
        <v>0</v>
      </c>
      <c r="R156" s="6">
        <v>680152.39</v>
      </c>
      <c r="S156" s="1">
        <v>0</v>
      </c>
      <c r="T156" s="1">
        <v>52390.36</v>
      </c>
      <c r="U156" s="1">
        <v>0</v>
      </c>
      <c r="V156" s="1">
        <v>23779.28</v>
      </c>
      <c r="W156" s="1">
        <v>0</v>
      </c>
      <c r="X156" s="1">
        <v>29105.12</v>
      </c>
      <c r="Y156" s="1">
        <v>0</v>
      </c>
      <c r="Z156" s="1">
        <v>40400.72</v>
      </c>
      <c r="AA156" s="1">
        <v>0</v>
      </c>
      <c r="AB156" s="1">
        <v>28918.49</v>
      </c>
      <c r="AC156" s="1">
        <v>0</v>
      </c>
      <c r="AD156" s="1">
        <v>48087.25</v>
      </c>
      <c r="AE156" s="1">
        <v>0</v>
      </c>
      <c r="AF156" s="2">
        <v>41046.5</v>
      </c>
      <c r="AG156" s="1">
        <v>0</v>
      </c>
      <c r="AH156" s="2">
        <v>44522.84</v>
      </c>
      <c r="AI156" s="1">
        <v>0</v>
      </c>
      <c r="AJ156" s="1">
        <v>40789.98</v>
      </c>
      <c r="AK156" s="1">
        <v>0</v>
      </c>
      <c r="AL156" s="1">
        <v>63414.12</v>
      </c>
      <c r="AM156" s="1">
        <v>0</v>
      </c>
      <c r="AN156" s="1">
        <v>44384.85</v>
      </c>
      <c r="AO156" s="1">
        <v>0</v>
      </c>
      <c r="AP156" s="1">
        <v>43334.34</v>
      </c>
      <c r="AQ156" s="9">
        <f t="shared" si="30"/>
        <v>0</v>
      </c>
      <c r="AR156" s="9">
        <f t="shared" si="31"/>
        <v>500173.84999999986</v>
      </c>
      <c r="AS156" s="67">
        <f t="shared" si="32"/>
        <v>500173.84999999986</v>
      </c>
      <c r="AT156" s="68"/>
      <c r="AU156" s="68">
        <f>81772.19-7105.69</f>
        <v>74666.5</v>
      </c>
      <c r="AV156" s="78">
        <f t="shared" si="29"/>
        <v>105539.92200000025</v>
      </c>
      <c r="AW156" s="37">
        <v>346516.82</v>
      </c>
    </row>
    <row r="157" spans="1:49" ht="15.75" customHeight="1">
      <c r="A157" s="1">
        <v>147</v>
      </c>
      <c r="B157" s="1" t="s">
        <v>131</v>
      </c>
      <c r="C157" s="1">
        <v>5243.6</v>
      </c>
      <c r="D157" s="1">
        <v>0</v>
      </c>
      <c r="E157" s="1">
        <f t="shared" si="24"/>
        <v>5243.6</v>
      </c>
      <c r="F157" s="14">
        <v>12.51</v>
      </c>
      <c r="G157" s="2">
        <f t="shared" si="23"/>
        <v>65597.436</v>
      </c>
      <c r="H157" s="2">
        <f t="shared" si="22"/>
        <v>393584.61600000004</v>
      </c>
      <c r="I157" s="1">
        <v>13.01</v>
      </c>
      <c r="J157" s="2">
        <f t="shared" si="25"/>
        <v>68219.236</v>
      </c>
      <c r="K157" s="2">
        <f t="shared" si="26"/>
        <v>409315.416</v>
      </c>
      <c r="L157" s="16">
        <f t="shared" si="27"/>
        <v>802900.0320000001</v>
      </c>
      <c r="M157" s="2"/>
      <c r="N157" s="33">
        <f t="shared" si="28"/>
        <v>802900.0320000001</v>
      </c>
      <c r="O157" s="1">
        <v>0</v>
      </c>
      <c r="P157" s="1">
        <v>66909.38</v>
      </c>
      <c r="Q157" s="9">
        <v>0</v>
      </c>
      <c r="R157" s="6">
        <v>802912.62</v>
      </c>
      <c r="S157" s="1">
        <v>0</v>
      </c>
      <c r="T157" s="1">
        <v>22846.02</v>
      </c>
      <c r="U157" s="1">
        <v>0</v>
      </c>
      <c r="V157" s="1">
        <v>36685.52</v>
      </c>
      <c r="W157" s="1">
        <v>0</v>
      </c>
      <c r="X157" s="1">
        <v>31128.54</v>
      </c>
      <c r="Y157" s="1">
        <v>0</v>
      </c>
      <c r="Z157" s="1">
        <v>30056.16</v>
      </c>
      <c r="AA157" s="1">
        <v>0</v>
      </c>
      <c r="AB157" s="1">
        <v>152333.58</v>
      </c>
      <c r="AC157" s="1">
        <v>0</v>
      </c>
      <c r="AD157" s="1">
        <v>69731.35</v>
      </c>
      <c r="AE157" s="1">
        <v>0</v>
      </c>
      <c r="AF157" s="2">
        <v>84827.78</v>
      </c>
      <c r="AG157" s="1">
        <v>0</v>
      </c>
      <c r="AH157" s="2">
        <v>39926.64</v>
      </c>
      <c r="AI157" s="1">
        <v>0</v>
      </c>
      <c r="AJ157" s="1">
        <v>32167.64</v>
      </c>
      <c r="AK157" s="1">
        <v>0</v>
      </c>
      <c r="AL157" s="1">
        <v>53720.98</v>
      </c>
      <c r="AM157" s="1">
        <v>0</v>
      </c>
      <c r="AN157" s="1">
        <v>55454.57</v>
      </c>
      <c r="AO157" s="1">
        <v>0</v>
      </c>
      <c r="AP157" s="1">
        <v>35467.56</v>
      </c>
      <c r="AQ157" s="9">
        <f t="shared" si="30"/>
        <v>0</v>
      </c>
      <c r="AR157" s="9">
        <f t="shared" si="31"/>
        <v>644346.3399999999</v>
      </c>
      <c r="AS157" s="67">
        <f t="shared" si="32"/>
        <v>644346.3399999999</v>
      </c>
      <c r="AT157" s="68"/>
      <c r="AU157" s="68"/>
      <c r="AV157" s="78">
        <f t="shared" si="29"/>
        <v>158553.69200000027</v>
      </c>
      <c r="AW157" s="37">
        <v>490037.2</v>
      </c>
    </row>
    <row r="158" spans="1:49" ht="15.75" customHeight="1">
      <c r="A158" s="1">
        <v>148</v>
      </c>
      <c r="B158" s="1" t="s">
        <v>132</v>
      </c>
      <c r="C158" s="1">
        <v>2520.9</v>
      </c>
      <c r="D158" s="1">
        <v>0</v>
      </c>
      <c r="E158" s="1">
        <f t="shared" si="24"/>
        <v>2520.9</v>
      </c>
      <c r="F158" s="14">
        <v>12.78</v>
      </c>
      <c r="G158" s="2">
        <f t="shared" si="23"/>
        <v>32217.102</v>
      </c>
      <c r="H158" s="2">
        <f t="shared" si="22"/>
        <v>193302.612</v>
      </c>
      <c r="I158" s="1">
        <v>13.29</v>
      </c>
      <c r="J158" s="2">
        <f t="shared" si="25"/>
        <v>33502.761</v>
      </c>
      <c r="K158" s="2">
        <f t="shared" si="26"/>
        <v>201016.566</v>
      </c>
      <c r="L158" s="16">
        <f t="shared" si="27"/>
        <v>394319.17799999996</v>
      </c>
      <c r="M158" s="2"/>
      <c r="N158" s="33">
        <f t="shared" si="28"/>
        <v>394319.17799999996</v>
      </c>
      <c r="O158" s="1">
        <v>0</v>
      </c>
      <c r="P158" s="1">
        <v>32861.44</v>
      </c>
      <c r="Q158" s="9">
        <v>0</v>
      </c>
      <c r="R158" s="6">
        <v>394337.33</v>
      </c>
      <c r="S158" s="1">
        <v>0</v>
      </c>
      <c r="T158" s="1">
        <v>10917.69</v>
      </c>
      <c r="U158" s="1">
        <v>0</v>
      </c>
      <c r="V158" s="1">
        <v>13462.64</v>
      </c>
      <c r="W158" s="1">
        <v>0</v>
      </c>
      <c r="X158" s="1">
        <v>10451.76</v>
      </c>
      <c r="Y158" s="1">
        <v>0</v>
      </c>
      <c r="Z158" s="1">
        <v>21055.93</v>
      </c>
      <c r="AA158" s="1">
        <v>0</v>
      </c>
      <c r="AB158" s="1">
        <v>15043.66</v>
      </c>
      <c r="AC158" s="1">
        <v>0</v>
      </c>
      <c r="AD158" s="1">
        <v>34699.29</v>
      </c>
      <c r="AE158" s="1">
        <v>0</v>
      </c>
      <c r="AF158" s="2">
        <v>14621.22</v>
      </c>
      <c r="AG158" s="1">
        <v>0</v>
      </c>
      <c r="AH158" s="2">
        <v>14621.22</v>
      </c>
      <c r="AI158" s="1">
        <v>0</v>
      </c>
      <c r="AJ158" s="1">
        <v>14621.22</v>
      </c>
      <c r="AK158" s="1">
        <v>0</v>
      </c>
      <c r="AL158" s="1">
        <v>-11252.94</v>
      </c>
      <c r="AM158" s="1">
        <v>0</v>
      </c>
      <c r="AN158" s="1">
        <v>-3856.2</v>
      </c>
      <c r="AO158" s="1">
        <v>0</v>
      </c>
      <c r="AP158" s="1">
        <v>5798.07</v>
      </c>
      <c r="AQ158" s="9">
        <f t="shared" si="30"/>
        <v>0</v>
      </c>
      <c r="AR158" s="9">
        <f t="shared" si="31"/>
        <v>140183.56</v>
      </c>
      <c r="AS158" s="67">
        <f t="shared" si="32"/>
        <v>140183.56</v>
      </c>
      <c r="AT158" s="68"/>
      <c r="AU158" s="68"/>
      <c r="AV158" s="78">
        <f t="shared" si="29"/>
        <v>254135.61799999996</v>
      </c>
      <c r="AW158" s="37">
        <v>216959.05</v>
      </c>
    </row>
    <row r="159" spans="1:49" ht="18">
      <c r="A159" s="1">
        <v>149</v>
      </c>
      <c r="B159" s="1" t="s">
        <v>133</v>
      </c>
      <c r="C159" s="1">
        <v>6040.3</v>
      </c>
      <c r="D159" s="1">
        <v>0</v>
      </c>
      <c r="E159" s="1">
        <f t="shared" si="24"/>
        <v>6040.3</v>
      </c>
      <c r="F159" s="14">
        <v>12.85</v>
      </c>
      <c r="G159" s="2">
        <f t="shared" si="23"/>
        <v>77617.855</v>
      </c>
      <c r="H159" s="2">
        <f t="shared" si="22"/>
        <v>465707.13</v>
      </c>
      <c r="I159" s="1">
        <v>13.37</v>
      </c>
      <c r="J159" s="2">
        <f t="shared" si="25"/>
        <v>80758.811</v>
      </c>
      <c r="K159" s="2">
        <f t="shared" si="26"/>
        <v>484552.86600000004</v>
      </c>
      <c r="L159" s="16">
        <f t="shared" si="27"/>
        <v>950259.996</v>
      </c>
      <c r="M159" s="2">
        <v>-48471.05</v>
      </c>
      <c r="N159" s="33">
        <f t="shared" si="28"/>
        <v>901788.946</v>
      </c>
      <c r="O159" s="1">
        <v>42416.83</v>
      </c>
      <c r="P159" s="1">
        <v>32714.13</v>
      </c>
      <c r="Q159" s="9">
        <v>509001.98</v>
      </c>
      <c r="R159" s="6">
        <v>392569.52</v>
      </c>
      <c r="S159" s="1">
        <v>15240.36</v>
      </c>
      <c r="T159" s="1">
        <v>15198.14</v>
      </c>
      <c r="U159" s="1">
        <v>17493.98</v>
      </c>
      <c r="V159" s="1">
        <v>22609.06</v>
      </c>
      <c r="W159" s="1">
        <v>20722.56</v>
      </c>
      <c r="X159" s="1">
        <v>18977.61</v>
      </c>
      <c r="Y159" s="1">
        <v>13603.26</v>
      </c>
      <c r="Z159" s="1">
        <v>15116.32</v>
      </c>
      <c r="AA159" s="1">
        <v>24438.97</v>
      </c>
      <c r="AB159" s="1">
        <v>76127.05</v>
      </c>
      <c r="AC159" s="1">
        <v>27644.17</v>
      </c>
      <c r="AD159" s="1">
        <v>44905.54</v>
      </c>
      <c r="AE159" s="1">
        <v>32462.77</v>
      </c>
      <c r="AF159" s="2">
        <v>83729.47</v>
      </c>
      <c r="AG159" s="1">
        <v>21138.6</v>
      </c>
      <c r="AH159" s="2">
        <v>23004.39</v>
      </c>
      <c r="AI159" s="1">
        <v>43827.2</v>
      </c>
      <c r="AJ159" s="1">
        <v>19625.59</v>
      </c>
      <c r="AK159" s="1">
        <v>18678.7</v>
      </c>
      <c r="AL159" s="1">
        <v>15627.3</v>
      </c>
      <c r="AM159" s="1">
        <v>16252.64</v>
      </c>
      <c r="AN159" s="1">
        <v>23807.44</v>
      </c>
      <c r="AO159" s="1">
        <v>14405.52</v>
      </c>
      <c r="AP159" s="1">
        <v>14736.93</v>
      </c>
      <c r="AQ159" s="9">
        <f t="shared" si="30"/>
        <v>265908.73000000004</v>
      </c>
      <c r="AR159" s="9">
        <f t="shared" si="31"/>
        <v>373464.84</v>
      </c>
      <c r="AS159" s="67">
        <f t="shared" si="32"/>
        <v>639373.5700000001</v>
      </c>
      <c r="AT159" s="70">
        <f>792+3000+415</f>
        <v>4207</v>
      </c>
      <c r="AU159" s="68">
        <f>880+98148.39</f>
        <v>99028.39</v>
      </c>
      <c r="AV159" s="78">
        <f t="shared" si="29"/>
        <v>159179.98599999992</v>
      </c>
      <c r="AW159" s="37">
        <v>278085.37</v>
      </c>
    </row>
    <row r="160" spans="1:49" ht="15.75" customHeight="1">
      <c r="A160" s="1">
        <v>150</v>
      </c>
      <c r="B160" s="1" t="s">
        <v>134</v>
      </c>
      <c r="C160" s="1">
        <v>495</v>
      </c>
      <c r="D160" s="1">
        <v>115.3</v>
      </c>
      <c r="E160" s="1">
        <f t="shared" si="24"/>
        <v>610.3</v>
      </c>
      <c r="F160" s="14">
        <v>11.25</v>
      </c>
      <c r="G160" s="2">
        <f t="shared" si="23"/>
        <v>6865.874999999999</v>
      </c>
      <c r="H160" s="2">
        <f t="shared" si="22"/>
        <v>41195.24999999999</v>
      </c>
      <c r="I160" s="1">
        <v>11.7</v>
      </c>
      <c r="J160" s="2">
        <f t="shared" si="25"/>
        <v>7140.509999999999</v>
      </c>
      <c r="K160" s="2">
        <f t="shared" si="26"/>
        <v>42843.06</v>
      </c>
      <c r="L160" s="16">
        <f t="shared" si="27"/>
        <v>84038.31</v>
      </c>
      <c r="M160" s="2"/>
      <c r="N160" s="33">
        <f t="shared" si="28"/>
        <v>84038.31</v>
      </c>
      <c r="O160" s="1">
        <v>3766.16</v>
      </c>
      <c r="P160" s="1">
        <v>3237.03</v>
      </c>
      <c r="Q160" s="9">
        <v>45193.94</v>
      </c>
      <c r="R160" s="6">
        <v>38844.37</v>
      </c>
      <c r="S160" s="1">
        <v>0</v>
      </c>
      <c r="T160" s="1">
        <v>1526.41</v>
      </c>
      <c r="U160" s="1">
        <v>0</v>
      </c>
      <c r="V160" s="1">
        <v>1526.41</v>
      </c>
      <c r="W160" s="1">
        <v>250</v>
      </c>
      <c r="X160" s="1">
        <v>1526.41</v>
      </c>
      <c r="Y160" s="1">
        <v>9341.83</v>
      </c>
      <c r="Z160" s="1">
        <v>1526.41</v>
      </c>
      <c r="AA160" s="1">
        <v>1660.02</v>
      </c>
      <c r="AB160" s="1">
        <v>1526.41</v>
      </c>
      <c r="AC160" s="1">
        <v>1660.02</v>
      </c>
      <c r="AD160" s="1">
        <v>1526.41</v>
      </c>
      <c r="AE160" s="1">
        <v>1721.05</v>
      </c>
      <c r="AF160" s="2">
        <v>1581.34</v>
      </c>
      <c r="AG160" s="1">
        <v>2880.25</v>
      </c>
      <c r="AH160" s="2">
        <v>1581.34</v>
      </c>
      <c r="AI160" s="1">
        <v>1721.05</v>
      </c>
      <c r="AJ160" s="1">
        <v>1581.34</v>
      </c>
      <c r="AK160" s="1">
        <v>1363.29</v>
      </c>
      <c r="AL160" s="1">
        <v>2138.42</v>
      </c>
      <c r="AM160" s="1">
        <v>3942.27</v>
      </c>
      <c r="AN160" s="1">
        <v>1581.34</v>
      </c>
      <c r="AO160" s="1">
        <v>946.03</v>
      </c>
      <c r="AP160" s="1">
        <v>1581.34</v>
      </c>
      <c r="AQ160" s="9">
        <f t="shared" si="30"/>
        <v>25485.809999999998</v>
      </c>
      <c r="AR160" s="9">
        <f t="shared" si="31"/>
        <v>19203.58</v>
      </c>
      <c r="AS160" s="67">
        <f t="shared" si="32"/>
        <v>44689.39</v>
      </c>
      <c r="AT160" s="68"/>
      <c r="AU160" s="68"/>
      <c r="AV160" s="78">
        <f t="shared" si="29"/>
        <v>39348.92</v>
      </c>
      <c r="AW160" s="37">
        <v>78293.99</v>
      </c>
    </row>
    <row r="161" spans="1:49" ht="15.75" customHeight="1">
      <c r="A161" s="1">
        <v>151</v>
      </c>
      <c r="B161" s="1" t="s">
        <v>135</v>
      </c>
      <c r="C161" s="1">
        <v>473.8</v>
      </c>
      <c r="D161" s="1">
        <v>0</v>
      </c>
      <c r="E161" s="1">
        <f t="shared" si="24"/>
        <v>473.8</v>
      </c>
      <c r="F161" s="14">
        <v>11.25</v>
      </c>
      <c r="G161" s="2">
        <f t="shared" si="23"/>
        <v>5330.25</v>
      </c>
      <c r="H161" s="2">
        <f t="shared" si="22"/>
        <v>31981.5</v>
      </c>
      <c r="I161" s="1">
        <v>11.7</v>
      </c>
      <c r="J161" s="2">
        <f t="shared" si="25"/>
        <v>5543.46</v>
      </c>
      <c r="K161" s="2">
        <f t="shared" si="26"/>
        <v>33260.76</v>
      </c>
      <c r="L161" s="16">
        <f t="shared" si="27"/>
        <v>65242.26</v>
      </c>
      <c r="M161" s="2"/>
      <c r="N161" s="33">
        <f t="shared" si="28"/>
        <v>65242.26</v>
      </c>
      <c r="O161" s="1">
        <v>2923.82</v>
      </c>
      <c r="P161" s="1">
        <v>2513.04</v>
      </c>
      <c r="Q161" s="9">
        <v>35085.84</v>
      </c>
      <c r="R161" s="6">
        <v>30156.42</v>
      </c>
      <c r="S161" s="1">
        <v>0</v>
      </c>
      <c r="T161" s="1">
        <v>1224.75</v>
      </c>
      <c r="U161" s="1">
        <v>0</v>
      </c>
      <c r="V161" s="1">
        <v>2014.25</v>
      </c>
      <c r="W161" s="1">
        <v>250</v>
      </c>
      <c r="X161" s="1">
        <v>1224.75</v>
      </c>
      <c r="Y161" s="1">
        <v>2869.66</v>
      </c>
      <c r="Z161" s="1">
        <v>1224.75</v>
      </c>
      <c r="AA161" s="1">
        <v>1288.74</v>
      </c>
      <c r="AB161" s="1">
        <v>1224.75</v>
      </c>
      <c r="AC161" s="1">
        <v>1288.74</v>
      </c>
      <c r="AD161" s="1">
        <v>1224.75</v>
      </c>
      <c r="AE161" s="1">
        <v>1336.12</v>
      </c>
      <c r="AF161" s="2">
        <v>1267.39</v>
      </c>
      <c r="AG161" s="1">
        <v>2842.52</v>
      </c>
      <c r="AH161" s="2">
        <v>1267.39</v>
      </c>
      <c r="AI161" s="1">
        <v>1336.12</v>
      </c>
      <c r="AJ161" s="1">
        <v>1267.39</v>
      </c>
      <c r="AK161" s="1">
        <v>1157.18</v>
      </c>
      <c r="AL161" s="1">
        <v>1824.47</v>
      </c>
      <c r="AM161" s="1">
        <v>3736.16</v>
      </c>
      <c r="AN161" s="1">
        <v>1267.39</v>
      </c>
      <c r="AO161" s="1">
        <v>739.92</v>
      </c>
      <c r="AP161" s="1">
        <v>1267.39</v>
      </c>
      <c r="AQ161" s="9">
        <f t="shared" si="30"/>
        <v>16845.159999999996</v>
      </c>
      <c r="AR161" s="9">
        <f t="shared" si="31"/>
        <v>16299.419999999996</v>
      </c>
      <c r="AS161" s="67">
        <f t="shared" si="32"/>
        <v>33144.579999999994</v>
      </c>
      <c r="AT161" s="68"/>
      <c r="AU161" s="68"/>
      <c r="AV161" s="78">
        <f t="shared" si="29"/>
        <v>32097.680000000008</v>
      </c>
      <c r="AW161" s="37">
        <v>9061.8</v>
      </c>
    </row>
    <row r="162" spans="1:49" ht="15.75" customHeight="1">
      <c r="A162" s="1">
        <v>152</v>
      </c>
      <c r="B162" s="1" t="s">
        <v>136</v>
      </c>
      <c r="C162" s="1">
        <v>2769.8</v>
      </c>
      <c r="D162" s="1">
        <v>767</v>
      </c>
      <c r="E162" s="1">
        <f t="shared" si="24"/>
        <v>3536.8</v>
      </c>
      <c r="F162" s="14">
        <v>11.8</v>
      </c>
      <c r="G162" s="2">
        <f t="shared" si="23"/>
        <v>41734.240000000005</v>
      </c>
      <c r="H162" s="2">
        <f t="shared" si="22"/>
        <v>250405.44000000003</v>
      </c>
      <c r="I162" s="1">
        <v>12.27</v>
      </c>
      <c r="J162" s="2">
        <f t="shared" si="25"/>
        <v>43396.536</v>
      </c>
      <c r="K162" s="2">
        <f t="shared" si="26"/>
        <v>260379.21600000001</v>
      </c>
      <c r="L162" s="16">
        <f t="shared" si="27"/>
        <v>510784.6560000001</v>
      </c>
      <c r="M162" s="2"/>
      <c r="N162" s="33">
        <f t="shared" si="28"/>
        <v>510784.6560000001</v>
      </c>
      <c r="O162" s="1">
        <v>0</v>
      </c>
      <c r="P162" s="1">
        <v>42568.92</v>
      </c>
      <c r="Q162" s="9">
        <v>0</v>
      </c>
      <c r="R162" s="6">
        <v>510827.1</v>
      </c>
      <c r="S162" s="1">
        <v>0</v>
      </c>
      <c r="T162" s="1">
        <v>28208.63</v>
      </c>
      <c r="U162" s="1">
        <v>0</v>
      </c>
      <c r="V162" s="1">
        <v>44014.26</v>
      </c>
      <c r="W162" s="1">
        <v>0</v>
      </c>
      <c r="X162" s="1">
        <v>30780.33</v>
      </c>
      <c r="Y162" s="1">
        <v>0</v>
      </c>
      <c r="Z162" s="1">
        <v>19709.53</v>
      </c>
      <c r="AA162" s="1">
        <v>0</v>
      </c>
      <c r="AB162" s="1">
        <v>37318.44</v>
      </c>
      <c r="AC162" s="1">
        <v>0</v>
      </c>
      <c r="AD162" s="1">
        <v>44511.94</v>
      </c>
      <c r="AE162" s="1">
        <v>0</v>
      </c>
      <c r="AF162" s="2">
        <v>77857.74</v>
      </c>
      <c r="AG162" s="1">
        <v>0</v>
      </c>
      <c r="AH162" s="2">
        <v>27476.03</v>
      </c>
      <c r="AI162" s="1">
        <v>0</v>
      </c>
      <c r="AJ162" s="1">
        <v>67337.66</v>
      </c>
      <c r="AK162" s="1">
        <v>0</v>
      </c>
      <c r="AL162" s="1">
        <v>41934.65</v>
      </c>
      <c r="AM162" s="1">
        <v>0</v>
      </c>
      <c r="AN162" s="1">
        <v>59919.76</v>
      </c>
      <c r="AO162" s="1">
        <v>0</v>
      </c>
      <c r="AP162" s="1">
        <v>21091.89</v>
      </c>
      <c r="AQ162" s="9">
        <f t="shared" si="30"/>
        <v>0</v>
      </c>
      <c r="AR162" s="9">
        <f t="shared" si="31"/>
        <v>500160.8600000001</v>
      </c>
      <c r="AS162" s="67">
        <f t="shared" si="32"/>
        <v>500160.8600000001</v>
      </c>
      <c r="AT162" s="68"/>
      <c r="AU162" s="68"/>
      <c r="AV162" s="78">
        <f t="shared" si="29"/>
        <v>10623.795999999973</v>
      </c>
      <c r="AW162" s="37">
        <v>156509.29</v>
      </c>
    </row>
    <row r="163" spans="1:49" ht="15.75" customHeight="1">
      <c r="A163" s="1">
        <v>153</v>
      </c>
      <c r="B163" s="1" t="s">
        <v>137</v>
      </c>
      <c r="C163" s="1">
        <v>402.7</v>
      </c>
      <c r="D163" s="1">
        <v>0</v>
      </c>
      <c r="E163" s="1">
        <f t="shared" si="24"/>
        <v>402.7</v>
      </c>
      <c r="F163" s="14">
        <v>11.25</v>
      </c>
      <c r="G163" s="2">
        <f t="shared" si="23"/>
        <v>4530.375</v>
      </c>
      <c r="H163" s="2">
        <f t="shared" si="22"/>
        <v>27182.25</v>
      </c>
      <c r="I163" s="1">
        <v>11.7</v>
      </c>
      <c r="J163" s="2">
        <f t="shared" si="25"/>
        <v>4711.589999999999</v>
      </c>
      <c r="K163" s="2">
        <f t="shared" si="26"/>
        <v>28269.539999999994</v>
      </c>
      <c r="L163" s="16">
        <f t="shared" si="27"/>
        <v>55451.78999999999</v>
      </c>
      <c r="M163" s="2"/>
      <c r="N163" s="33">
        <f t="shared" si="28"/>
        <v>55451.78999999999</v>
      </c>
      <c r="O163" s="1">
        <v>0</v>
      </c>
      <c r="P163" s="1">
        <v>4620.98</v>
      </c>
      <c r="Q163" s="9">
        <v>0</v>
      </c>
      <c r="R163" s="6">
        <v>55451.79</v>
      </c>
      <c r="S163" s="1">
        <v>0</v>
      </c>
      <c r="T163" s="1">
        <v>889.97</v>
      </c>
      <c r="U163" s="1">
        <v>0</v>
      </c>
      <c r="V163" s="1">
        <v>3832.97</v>
      </c>
      <c r="W163" s="1">
        <v>0</v>
      </c>
      <c r="X163" s="1">
        <v>889.97</v>
      </c>
      <c r="Y163" s="1">
        <v>0</v>
      </c>
      <c r="Z163" s="1">
        <v>2438.32</v>
      </c>
      <c r="AA163" s="1">
        <v>0</v>
      </c>
      <c r="AB163" s="1">
        <v>2892.76</v>
      </c>
      <c r="AC163" s="1">
        <v>0</v>
      </c>
      <c r="AD163" s="1">
        <v>1985.31</v>
      </c>
      <c r="AE163" s="1">
        <v>0</v>
      </c>
      <c r="AF163" s="2">
        <v>3629.61</v>
      </c>
      <c r="AG163" s="1">
        <v>0</v>
      </c>
      <c r="AH163" s="2">
        <v>2061.82</v>
      </c>
      <c r="AI163" s="1">
        <v>0</v>
      </c>
      <c r="AJ163" s="1">
        <v>3561.2</v>
      </c>
      <c r="AK163" s="1">
        <v>0</v>
      </c>
      <c r="AL163" s="1">
        <v>2533.11</v>
      </c>
      <c r="AM163" s="1">
        <v>0</v>
      </c>
      <c r="AN163" s="1">
        <v>4966.64</v>
      </c>
      <c r="AO163" s="1">
        <v>0</v>
      </c>
      <c r="AP163" s="1">
        <v>1534.29</v>
      </c>
      <c r="AQ163" s="9">
        <f t="shared" si="30"/>
        <v>0</v>
      </c>
      <c r="AR163" s="9">
        <f t="shared" si="31"/>
        <v>31215.97</v>
      </c>
      <c r="AS163" s="67">
        <f t="shared" si="32"/>
        <v>31215.97</v>
      </c>
      <c r="AT163" s="68"/>
      <c r="AU163" s="68"/>
      <c r="AV163" s="78">
        <f t="shared" si="29"/>
        <v>24235.819999999992</v>
      </c>
      <c r="AW163" s="37">
        <v>10760.49</v>
      </c>
    </row>
    <row r="164" spans="1:49" ht="15.75" customHeight="1">
      <c r="A164" s="1">
        <v>154</v>
      </c>
      <c r="B164" s="1" t="s">
        <v>138</v>
      </c>
      <c r="C164" s="1">
        <v>3976</v>
      </c>
      <c r="D164" s="1">
        <v>824.9</v>
      </c>
      <c r="E164" s="1">
        <f t="shared" si="24"/>
        <v>4800.9</v>
      </c>
      <c r="F164" s="14">
        <v>12.33</v>
      </c>
      <c r="G164" s="2">
        <f t="shared" si="23"/>
        <v>59195.096999999994</v>
      </c>
      <c r="H164" s="2">
        <f t="shared" si="22"/>
        <v>355170.58199999994</v>
      </c>
      <c r="I164" s="1">
        <v>12.82</v>
      </c>
      <c r="J164" s="2">
        <f t="shared" si="25"/>
        <v>61547.53799999999</v>
      </c>
      <c r="K164" s="2">
        <f t="shared" si="26"/>
        <v>369285.22799999994</v>
      </c>
      <c r="L164" s="16">
        <f t="shared" si="27"/>
        <v>724455.8099999998</v>
      </c>
      <c r="M164" s="2"/>
      <c r="N164" s="33">
        <f t="shared" si="28"/>
        <v>724455.8099999998</v>
      </c>
      <c r="O164" s="1">
        <v>0</v>
      </c>
      <c r="P164" s="1">
        <v>60379</v>
      </c>
      <c r="Q164" s="9">
        <v>0</v>
      </c>
      <c r="R164" s="6">
        <v>724547.99</v>
      </c>
      <c r="S164" s="1">
        <v>0</v>
      </c>
      <c r="T164" s="1">
        <v>42839.75</v>
      </c>
      <c r="U164" s="1">
        <v>0</v>
      </c>
      <c r="V164" s="1">
        <v>23232.72</v>
      </c>
      <c r="W164" s="1">
        <v>0</v>
      </c>
      <c r="X164" s="1">
        <v>29732.36</v>
      </c>
      <c r="Y164" s="1">
        <v>0</v>
      </c>
      <c r="Z164" s="1">
        <v>56283.93</v>
      </c>
      <c r="AA164" s="1">
        <v>0</v>
      </c>
      <c r="AB164" s="1">
        <v>50215.21</v>
      </c>
      <c r="AC164" s="1">
        <v>0</v>
      </c>
      <c r="AD164" s="1">
        <v>48627.52</v>
      </c>
      <c r="AE164" s="1">
        <v>0</v>
      </c>
      <c r="AF164" s="2">
        <v>43341.92</v>
      </c>
      <c r="AG164" s="1">
        <v>0</v>
      </c>
      <c r="AH164" s="2">
        <v>30525.94</v>
      </c>
      <c r="AI164" s="1">
        <v>0</v>
      </c>
      <c r="AJ164" s="1">
        <v>54156.92</v>
      </c>
      <c r="AK164" s="1">
        <v>0</v>
      </c>
      <c r="AL164" s="1">
        <v>33478.93</v>
      </c>
      <c r="AM164" s="1">
        <v>0</v>
      </c>
      <c r="AN164" s="1">
        <v>39835.02</v>
      </c>
      <c r="AO164" s="1">
        <v>0</v>
      </c>
      <c r="AP164" s="1">
        <v>335376.29</v>
      </c>
      <c r="AQ164" s="9">
        <f t="shared" si="30"/>
        <v>0</v>
      </c>
      <c r="AR164" s="9">
        <f t="shared" si="31"/>
        <v>787646.51</v>
      </c>
      <c r="AS164" s="67">
        <f t="shared" si="32"/>
        <v>787646.51</v>
      </c>
      <c r="AT164" s="68"/>
      <c r="AU164" s="68"/>
      <c r="AV164" s="78">
        <f t="shared" si="29"/>
        <v>-63190.700000000186</v>
      </c>
      <c r="AW164" s="37">
        <v>347972.48</v>
      </c>
    </row>
    <row r="165" spans="1:49" ht="15.75" customHeight="1">
      <c r="A165" s="1">
        <v>155</v>
      </c>
      <c r="B165" s="1" t="s">
        <v>139</v>
      </c>
      <c r="C165" s="1">
        <v>504.9</v>
      </c>
      <c r="D165" s="1">
        <v>284.8</v>
      </c>
      <c r="E165" s="1">
        <f t="shared" si="24"/>
        <v>789.7</v>
      </c>
      <c r="F165" s="14">
        <v>7.87</v>
      </c>
      <c r="G165" s="2">
        <f t="shared" si="23"/>
        <v>6214.939</v>
      </c>
      <c r="H165" s="2">
        <f t="shared" si="22"/>
        <v>37289.634000000005</v>
      </c>
      <c r="I165" s="1">
        <v>8.18</v>
      </c>
      <c r="J165" s="2">
        <f t="shared" si="25"/>
        <v>6459.746</v>
      </c>
      <c r="K165" s="2">
        <f t="shared" si="26"/>
        <v>38758.476</v>
      </c>
      <c r="L165" s="16">
        <f t="shared" si="27"/>
        <v>76048.11000000002</v>
      </c>
      <c r="M165" s="2"/>
      <c r="N165" s="33">
        <f t="shared" si="28"/>
        <v>76048.11000000002</v>
      </c>
      <c r="O165" s="1">
        <v>0</v>
      </c>
      <c r="P165" s="1">
        <v>6339.24</v>
      </c>
      <c r="Q165" s="9">
        <v>0</v>
      </c>
      <c r="R165" s="6">
        <v>76070.85</v>
      </c>
      <c r="S165" s="1">
        <v>0</v>
      </c>
      <c r="T165" s="1">
        <v>1745.24</v>
      </c>
      <c r="U165" s="1">
        <v>0</v>
      </c>
      <c r="V165" s="1">
        <v>1745.24</v>
      </c>
      <c r="W165" s="1">
        <v>0</v>
      </c>
      <c r="X165" s="1">
        <v>2247.96</v>
      </c>
      <c r="Y165" s="1">
        <v>0</v>
      </c>
      <c r="Z165" s="1">
        <v>2705.65</v>
      </c>
      <c r="AA165" s="1">
        <v>0</v>
      </c>
      <c r="AB165" s="1">
        <v>1745.24</v>
      </c>
      <c r="AC165" s="1">
        <v>0</v>
      </c>
      <c r="AD165" s="1">
        <v>1745.24</v>
      </c>
      <c r="AE165" s="1">
        <v>0</v>
      </c>
      <c r="AF165" s="2">
        <v>81272.21</v>
      </c>
      <c r="AG165" s="1">
        <v>0</v>
      </c>
      <c r="AH165" s="2">
        <v>1816.31</v>
      </c>
      <c r="AI165" s="1">
        <v>0</v>
      </c>
      <c r="AJ165" s="1">
        <v>3315.69</v>
      </c>
      <c r="AK165" s="1">
        <v>0</v>
      </c>
      <c r="AL165" s="1">
        <v>62254.71</v>
      </c>
      <c r="AM165" s="1">
        <v>0</v>
      </c>
      <c r="AN165" s="1">
        <v>4837.03</v>
      </c>
      <c r="AO165" s="1">
        <v>0</v>
      </c>
      <c r="AP165" s="1">
        <v>33867.77</v>
      </c>
      <c r="AQ165" s="9">
        <f t="shared" si="30"/>
        <v>0</v>
      </c>
      <c r="AR165" s="9">
        <f t="shared" si="31"/>
        <v>199298.28999999998</v>
      </c>
      <c r="AS165" s="67">
        <f t="shared" si="32"/>
        <v>199298.28999999998</v>
      </c>
      <c r="AT165" s="68"/>
      <c r="AU165" s="68"/>
      <c r="AV165" s="78">
        <f t="shared" si="29"/>
        <v>-123250.17999999996</v>
      </c>
      <c r="AW165" s="37">
        <v>17708.76</v>
      </c>
    </row>
    <row r="166" spans="1:49" ht="15.75" customHeight="1">
      <c r="A166" s="1">
        <v>156</v>
      </c>
      <c r="B166" s="1" t="s">
        <v>140</v>
      </c>
      <c r="C166" s="1">
        <v>455.8</v>
      </c>
      <c r="D166" s="1">
        <v>0</v>
      </c>
      <c r="E166" s="1">
        <f t="shared" si="24"/>
        <v>455.8</v>
      </c>
      <c r="F166" s="14">
        <v>10.54</v>
      </c>
      <c r="G166" s="2">
        <f t="shared" si="23"/>
        <v>4804.132</v>
      </c>
      <c r="H166" s="2">
        <f t="shared" si="22"/>
        <v>28824.791999999998</v>
      </c>
      <c r="I166" s="1">
        <v>10.96</v>
      </c>
      <c r="J166" s="2">
        <f t="shared" si="25"/>
        <v>4995.568</v>
      </c>
      <c r="K166" s="2">
        <f t="shared" si="26"/>
        <v>29973.408000000003</v>
      </c>
      <c r="L166" s="16">
        <f t="shared" si="27"/>
        <v>58798.2</v>
      </c>
      <c r="M166" s="2"/>
      <c r="N166" s="33">
        <f t="shared" si="28"/>
        <v>58798.2</v>
      </c>
      <c r="O166" s="1">
        <v>0</v>
      </c>
      <c r="P166" s="1">
        <v>4900.21</v>
      </c>
      <c r="Q166" s="9">
        <v>0</v>
      </c>
      <c r="R166" s="6">
        <v>58802.58</v>
      </c>
      <c r="S166" s="1">
        <v>0</v>
      </c>
      <c r="T166" s="1">
        <v>1672.79</v>
      </c>
      <c r="U166" s="1">
        <v>0</v>
      </c>
      <c r="V166" s="1">
        <v>1672.79</v>
      </c>
      <c r="W166" s="1">
        <v>0</v>
      </c>
      <c r="X166" s="1">
        <v>1672.79</v>
      </c>
      <c r="Y166" s="1">
        <v>0</v>
      </c>
      <c r="Z166" s="1">
        <v>2633.2</v>
      </c>
      <c r="AA166" s="1">
        <v>0</v>
      </c>
      <c r="AB166" s="1">
        <v>3154.55</v>
      </c>
      <c r="AC166" s="1">
        <v>0</v>
      </c>
      <c r="AD166" s="1">
        <v>2247.1</v>
      </c>
      <c r="AE166" s="1">
        <v>0</v>
      </c>
      <c r="AF166" s="2">
        <v>3890.29</v>
      </c>
      <c r="AG166" s="1">
        <v>0</v>
      </c>
      <c r="AH166" s="2">
        <v>2333.7</v>
      </c>
      <c r="AI166" s="1">
        <v>0</v>
      </c>
      <c r="AJ166" s="1">
        <v>4136.12</v>
      </c>
      <c r="AK166" s="1">
        <v>0</v>
      </c>
      <c r="AL166" s="1">
        <v>2735.42</v>
      </c>
      <c r="AM166" s="1">
        <v>0</v>
      </c>
      <c r="AN166" s="1">
        <v>5577.9</v>
      </c>
      <c r="AO166" s="1">
        <v>0</v>
      </c>
      <c r="AP166" s="1">
        <v>5001.32</v>
      </c>
      <c r="AQ166" s="9">
        <f t="shared" si="30"/>
        <v>0</v>
      </c>
      <c r="AR166" s="9">
        <f t="shared" si="31"/>
        <v>36727.97</v>
      </c>
      <c r="AS166" s="67">
        <f t="shared" si="32"/>
        <v>36727.97</v>
      </c>
      <c r="AT166" s="68"/>
      <c r="AU166" s="68"/>
      <c r="AV166" s="78">
        <f t="shared" si="29"/>
        <v>22070.229999999996</v>
      </c>
      <c r="AW166" s="37">
        <v>152158.03</v>
      </c>
    </row>
    <row r="167" spans="1:49" ht="18">
      <c r="A167" s="1">
        <v>157</v>
      </c>
      <c r="B167" s="1" t="s">
        <v>141</v>
      </c>
      <c r="C167" s="1">
        <v>537.3</v>
      </c>
      <c r="D167" s="1">
        <v>0</v>
      </c>
      <c r="E167" s="1">
        <f t="shared" si="24"/>
        <v>537.3</v>
      </c>
      <c r="F167" s="14">
        <v>8.26</v>
      </c>
      <c r="G167" s="2">
        <f t="shared" si="23"/>
        <v>4438.098</v>
      </c>
      <c r="H167" s="2">
        <f t="shared" si="22"/>
        <v>26628.588</v>
      </c>
      <c r="I167" s="1">
        <v>8.59</v>
      </c>
      <c r="J167" s="2">
        <f t="shared" si="25"/>
        <v>4615.406999999999</v>
      </c>
      <c r="K167" s="2">
        <f t="shared" si="26"/>
        <v>27692.441999999995</v>
      </c>
      <c r="L167" s="16">
        <f t="shared" si="27"/>
        <v>54321.03</v>
      </c>
      <c r="M167" s="2">
        <v>-7474.32</v>
      </c>
      <c r="N167" s="33">
        <f t="shared" si="28"/>
        <v>46846.71</v>
      </c>
      <c r="O167" s="1">
        <v>1064.41</v>
      </c>
      <c r="P167" s="1">
        <v>2839.59</v>
      </c>
      <c r="Q167" s="9">
        <v>12772.9</v>
      </c>
      <c r="R167" s="6">
        <v>34075.1</v>
      </c>
      <c r="S167" s="1">
        <v>2226.77</v>
      </c>
      <c r="T167" s="1">
        <v>2031.67</v>
      </c>
      <c r="U167" s="1">
        <v>0</v>
      </c>
      <c r="V167" s="1">
        <v>1365.08</v>
      </c>
      <c r="W167" s="1">
        <v>0</v>
      </c>
      <c r="X167" s="1">
        <v>1365.08</v>
      </c>
      <c r="Y167" s="1">
        <v>424.75</v>
      </c>
      <c r="Z167" s="1">
        <v>1900.74</v>
      </c>
      <c r="AA167" s="1">
        <v>0</v>
      </c>
      <c r="AB167" s="1">
        <v>2316.11</v>
      </c>
      <c r="AC167" s="1">
        <v>0</v>
      </c>
      <c r="AD167" s="1">
        <v>1365.08</v>
      </c>
      <c r="AE167" s="1">
        <v>0</v>
      </c>
      <c r="AF167" s="2">
        <v>10863.52</v>
      </c>
      <c r="AG167" s="1">
        <v>0</v>
      </c>
      <c r="AH167" s="2">
        <v>1413.44</v>
      </c>
      <c r="AI167" s="1">
        <v>0</v>
      </c>
      <c r="AJ167" s="1">
        <v>3451.12</v>
      </c>
      <c r="AK167" s="1">
        <v>441.74</v>
      </c>
      <c r="AL167" s="1">
        <v>3670.24</v>
      </c>
      <c r="AM167" s="1">
        <v>3020.72</v>
      </c>
      <c r="AN167" s="1">
        <v>1746.73</v>
      </c>
      <c r="AO167" s="1">
        <v>1211.25</v>
      </c>
      <c r="AP167" s="1">
        <v>5046.9</v>
      </c>
      <c r="AQ167" s="9">
        <f t="shared" si="30"/>
        <v>7325.23</v>
      </c>
      <c r="AR167" s="9">
        <f t="shared" si="31"/>
        <v>36535.70999999999</v>
      </c>
      <c r="AS167" s="67">
        <f t="shared" si="32"/>
        <v>43860.93999999999</v>
      </c>
      <c r="AT167" s="68"/>
      <c r="AU167" s="68">
        <v>880</v>
      </c>
      <c r="AV167" s="78">
        <f t="shared" si="29"/>
        <v>2105.7700000000114</v>
      </c>
      <c r="AW167" s="37">
        <v>219712.81</v>
      </c>
    </row>
    <row r="168" spans="1:49" ht="18">
      <c r="A168" s="1">
        <v>158</v>
      </c>
      <c r="B168" s="1" t="s">
        <v>142</v>
      </c>
      <c r="C168" s="1">
        <v>462.1</v>
      </c>
      <c r="D168" s="1">
        <v>0</v>
      </c>
      <c r="E168" s="1">
        <f t="shared" si="24"/>
        <v>462.1</v>
      </c>
      <c r="F168" s="14">
        <v>8.7</v>
      </c>
      <c r="G168" s="2">
        <f t="shared" si="23"/>
        <v>4020.27</v>
      </c>
      <c r="H168" s="2">
        <f t="shared" si="22"/>
        <v>24121.62</v>
      </c>
      <c r="I168" s="1">
        <v>9.09</v>
      </c>
      <c r="J168" s="2">
        <f t="shared" si="25"/>
        <v>4200.4890000000005</v>
      </c>
      <c r="K168" s="2">
        <f t="shared" si="26"/>
        <v>25202.934</v>
      </c>
      <c r="L168" s="16">
        <f t="shared" si="27"/>
        <v>49324.554000000004</v>
      </c>
      <c r="M168" s="2">
        <v>-38616.18</v>
      </c>
      <c r="N168" s="33">
        <f t="shared" si="28"/>
        <v>10708.374000000003</v>
      </c>
      <c r="O168" s="1">
        <v>0</v>
      </c>
      <c r="P168" s="1">
        <v>2352</v>
      </c>
      <c r="Q168" s="9">
        <v>0</v>
      </c>
      <c r="R168" s="6">
        <v>28223.96</v>
      </c>
      <c r="S168" s="1">
        <v>0</v>
      </c>
      <c r="T168" s="1">
        <v>1021.24</v>
      </c>
      <c r="U168" s="1">
        <v>0</v>
      </c>
      <c r="V168" s="1">
        <v>1021.24</v>
      </c>
      <c r="W168" s="1">
        <v>0</v>
      </c>
      <c r="X168" s="1">
        <v>1021.24</v>
      </c>
      <c r="Y168" s="1">
        <v>0</v>
      </c>
      <c r="Z168" s="1">
        <v>1981.65</v>
      </c>
      <c r="AA168" s="1">
        <v>0</v>
      </c>
      <c r="AB168" s="1">
        <v>1021.24</v>
      </c>
      <c r="AC168" s="1">
        <v>0</v>
      </c>
      <c r="AD168" s="1">
        <v>1021.24</v>
      </c>
      <c r="AE168" s="1">
        <v>0</v>
      </c>
      <c r="AF168" s="2">
        <v>1062.83</v>
      </c>
      <c r="AG168" s="1">
        <v>0</v>
      </c>
      <c r="AH168" s="2">
        <v>3744.41</v>
      </c>
      <c r="AI168" s="1">
        <v>0</v>
      </c>
      <c r="AJ168" s="1">
        <v>3865.33</v>
      </c>
      <c r="AK168" s="1">
        <v>0</v>
      </c>
      <c r="AL168" s="1">
        <v>2061.65</v>
      </c>
      <c r="AM168" s="1">
        <v>0</v>
      </c>
      <c r="AN168" s="1">
        <v>4637.52</v>
      </c>
      <c r="AO168" s="1">
        <v>0</v>
      </c>
      <c r="AP168" s="1">
        <v>1062.83</v>
      </c>
      <c r="AQ168" s="9">
        <f t="shared" si="30"/>
        <v>0</v>
      </c>
      <c r="AR168" s="9">
        <f t="shared" si="31"/>
        <v>23522.42</v>
      </c>
      <c r="AS168" s="67">
        <f t="shared" si="32"/>
        <v>23522.42</v>
      </c>
      <c r="AT168" s="68"/>
      <c r="AU168" s="68">
        <f>880+55540.91</f>
        <v>56420.91</v>
      </c>
      <c r="AV168" s="78">
        <f t="shared" si="29"/>
        <v>-69234.956</v>
      </c>
      <c r="AW168" s="37">
        <v>322039.43</v>
      </c>
    </row>
    <row r="169" spans="1:49" ht="15.75" customHeight="1">
      <c r="A169" s="1">
        <v>159</v>
      </c>
      <c r="B169" s="1" t="s">
        <v>304</v>
      </c>
      <c r="C169" s="1">
        <v>382</v>
      </c>
      <c r="D169" s="1">
        <v>0</v>
      </c>
      <c r="E169" s="1">
        <f t="shared" si="24"/>
        <v>382</v>
      </c>
      <c r="F169" s="14">
        <v>6.6</v>
      </c>
      <c r="G169" s="2">
        <f t="shared" si="23"/>
        <v>2521.2</v>
      </c>
      <c r="H169" s="2">
        <f t="shared" si="22"/>
        <v>15127.199999999999</v>
      </c>
      <c r="I169" s="1">
        <v>6.86</v>
      </c>
      <c r="J169" s="2">
        <f t="shared" si="25"/>
        <v>2620.52</v>
      </c>
      <c r="K169" s="2">
        <f t="shared" si="26"/>
        <v>15723.119999999999</v>
      </c>
      <c r="L169" s="16">
        <f t="shared" si="27"/>
        <v>30850.32</v>
      </c>
      <c r="M169" s="2"/>
      <c r="N169" s="33">
        <f t="shared" si="28"/>
        <v>30850.32</v>
      </c>
      <c r="O169" s="1">
        <v>0</v>
      </c>
      <c r="P169" s="1">
        <v>2571.62</v>
      </c>
      <c r="Q169" s="9">
        <v>0</v>
      </c>
      <c r="R169" s="6">
        <v>30859.49</v>
      </c>
      <c r="S169" s="1">
        <v>0</v>
      </c>
      <c r="T169" s="1">
        <v>844.22</v>
      </c>
      <c r="U169" s="1">
        <v>0</v>
      </c>
      <c r="V169" s="1">
        <v>844.22</v>
      </c>
      <c r="W169" s="1">
        <v>0</v>
      </c>
      <c r="X169" s="1">
        <v>2789.94</v>
      </c>
      <c r="Y169" s="1">
        <v>0</v>
      </c>
      <c r="Z169" s="1">
        <v>1268.97</v>
      </c>
      <c r="AA169" s="1">
        <v>0</v>
      </c>
      <c r="AB169" s="1">
        <v>844.22</v>
      </c>
      <c r="AC169" s="1">
        <v>0</v>
      </c>
      <c r="AD169" s="1">
        <v>1061.12</v>
      </c>
      <c r="AE169" s="1">
        <v>0</v>
      </c>
      <c r="AF169" s="2">
        <v>878.6</v>
      </c>
      <c r="AG169" s="1">
        <v>0</v>
      </c>
      <c r="AH169" s="2">
        <v>3050.86</v>
      </c>
      <c r="AI169" s="1">
        <v>0</v>
      </c>
      <c r="AJ169" s="1">
        <v>1601.15</v>
      </c>
      <c r="AK169" s="1">
        <v>0</v>
      </c>
      <c r="AL169" s="1">
        <v>1320.34</v>
      </c>
      <c r="AM169" s="1">
        <v>0</v>
      </c>
      <c r="AN169" s="1">
        <v>4340.97</v>
      </c>
      <c r="AO169" s="1">
        <v>0</v>
      </c>
      <c r="AP169" s="1">
        <v>878.6</v>
      </c>
      <c r="AQ169" s="9">
        <f t="shared" si="30"/>
        <v>0</v>
      </c>
      <c r="AR169" s="9">
        <f t="shared" si="31"/>
        <v>19723.21</v>
      </c>
      <c r="AS169" s="67">
        <f t="shared" si="32"/>
        <v>19723.21</v>
      </c>
      <c r="AT169" s="68"/>
      <c r="AU169" s="68"/>
      <c r="AV169" s="78">
        <f t="shared" si="29"/>
        <v>11127.11</v>
      </c>
      <c r="AW169" s="37">
        <v>168086.78</v>
      </c>
    </row>
    <row r="170" spans="1:49" ht="15.75" customHeight="1">
      <c r="A170" s="1">
        <v>160</v>
      </c>
      <c r="B170" s="1" t="s">
        <v>143</v>
      </c>
      <c r="C170" s="1">
        <v>1425.8</v>
      </c>
      <c r="D170" s="1">
        <v>337</v>
      </c>
      <c r="E170" s="1">
        <f t="shared" si="24"/>
        <v>1762.8</v>
      </c>
      <c r="F170" s="14">
        <v>8.57</v>
      </c>
      <c r="G170" s="2">
        <f t="shared" si="23"/>
        <v>15107.196</v>
      </c>
      <c r="H170" s="2">
        <f t="shared" si="22"/>
        <v>90643.176</v>
      </c>
      <c r="I170" s="1">
        <v>8.92</v>
      </c>
      <c r="J170" s="2">
        <f t="shared" si="25"/>
        <v>15724.176</v>
      </c>
      <c r="K170" s="2">
        <f t="shared" si="26"/>
        <v>94345.056</v>
      </c>
      <c r="L170" s="16">
        <f t="shared" si="27"/>
        <v>184988.23200000002</v>
      </c>
      <c r="M170" s="2"/>
      <c r="N170" s="33">
        <f t="shared" si="28"/>
        <v>184988.23200000002</v>
      </c>
      <c r="O170" s="1">
        <v>0</v>
      </c>
      <c r="P170" s="1">
        <v>15409.34</v>
      </c>
      <c r="Q170" s="9">
        <v>0</v>
      </c>
      <c r="R170" s="6">
        <v>184912.08</v>
      </c>
      <c r="S170" s="1">
        <v>0</v>
      </c>
      <c r="T170" s="1">
        <v>5708.65</v>
      </c>
      <c r="U170" s="1">
        <v>0</v>
      </c>
      <c r="V170" s="1">
        <v>5656.26</v>
      </c>
      <c r="W170" s="1">
        <v>0</v>
      </c>
      <c r="X170" s="1">
        <v>27008.92</v>
      </c>
      <c r="Y170" s="1">
        <v>0</v>
      </c>
      <c r="Z170" s="1">
        <v>17639.04</v>
      </c>
      <c r="AA170" s="1">
        <v>0</v>
      </c>
      <c r="AB170" s="1">
        <v>4073.44</v>
      </c>
      <c r="AC170" s="1">
        <v>0</v>
      </c>
      <c r="AD170" s="1">
        <v>4073.44</v>
      </c>
      <c r="AE170" s="1">
        <v>0</v>
      </c>
      <c r="AF170" s="2">
        <v>13682.17</v>
      </c>
      <c r="AG170" s="1">
        <v>0</v>
      </c>
      <c r="AH170" s="2">
        <v>4232.09</v>
      </c>
      <c r="AI170" s="1">
        <v>0</v>
      </c>
      <c r="AJ170" s="1">
        <v>6874.35</v>
      </c>
      <c r="AK170" s="1">
        <v>0</v>
      </c>
      <c r="AL170" s="1">
        <v>6551.95</v>
      </c>
      <c r="AM170" s="1">
        <v>0</v>
      </c>
      <c r="AN170" s="1">
        <v>9010.52</v>
      </c>
      <c r="AO170" s="1">
        <v>0</v>
      </c>
      <c r="AP170" s="1">
        <v>34928.76</v>
      </c>
      <c r="AQ170" s="9">
        <f t="shared" si="30"/>
        <v>0</v>
      </c>
      <c r="AR170" s="9">
        <f t="shared" si="31"/>
        <v>139439.59000000003</v>
      </c>
      <c r="AS170" s="67">
        <f t="shared" si="32"/>
        <v>139439.59000000003</v>
      </c>
      <c r="AT170" s="68"/>
      <c r="AU170" s="68"/>
      <c r="AV170" s="78">
        <f t="shared" si="29"/>
        <v>45548.64199999999</v>
      </c>
      <c r="AW170" s="37">
        <v>50430.08</v>
      </c>
    </row>
    <row r="171" spans="1:49" ht="15.75" customHeight="1">
      <c r="A171" s="1">
        <v>161</v>
      </c>
      <c r="B171" s="1" t="s">
        <v>144</v>
      </c>
      <c r="C171" s="1">
        <v>629</v>
      </c>
      <c r="D171" s="1">
        <v>0</v>
      </c>
      <c r="E171" s="1">
        <f t="shared" si="24"/>
        <v>629</v>
      </c>
      <c r="F171" s="14">
        <v>11.16</v>
      </c>
      <c r="G171" s="2">
        <f t="shared" si="23"/>
        <v>7019.64</v>
      </c>
      <c r="H171" s="2">
        <f t="shared" si="22"/>
        <v>42117.840000000004</v>
      </c>
      <c r="I171" s="1">
        <v>11.61</v>
      </c>
      <c r="J171" s="2">
        <f t="shared" si="25"/>
        <v>7302.69</v>
      </c>
      <c r="K171" s="2">
        <f t="shared" si="26"/>
        <v>43816.14</v>
      </c>
      <c r="L171" s="16">
        <f t="shared" si="27"/>
        <v>85933.98000000001</v>
      </c>
      <c r="M171" s="2"/>
      <c r="N171" s="33">
        <f t="shared" si="28"/>
        <v>85933.98000000001</v>
      </c>
      <c r="O171" s="1">
        <v>3823.82</v>
      </c>
      <c r="P171" s="1">
        <v>3336.22</v>
      </c>
      <c r="Q171" s="9">
        <v>45885.8</v>
      </c>
      <c r="R171" s="6">
        <v>40034.59</v>
      </c>
      <c r="S171" s="1">
        <v>918.34</v>
      </c>
      <c r="T171" s="1">
        <v>1567.74</v>
      </c>
      <c r="U171" s="1">
        <v>918.34</v>
      </c>
      <c r="V171" s="1">
        <v>1567.74</v>
      </c>
      <c r="W171" s="1">
        <v>3988.84</v>
      </c>
      <c r="X171" s="1">
        <v>1567.74</v>
      </c>
      <c r="Y171" s="1">
        <v>1343.09</v>
      </c>
      <c r="Z171" s="1">
        <v>2103.4</v>
      </c>
      <c r="AA171" s="1">
        <v>6881.45</v>
      </c>
      <c r="AB171" s="1">
        <v>1567.74</v>
      </c>
      <c r="AC171" s="1">
        <v>2863.55</v>
      </c>
      <c r="AD171" s="1">
        <v>1959.73</v>
      </c>
      <c r="AE171" s="1">
        <v>1773.78</v>
      </c>
      <c r="AF171" s="2">
        <v>4067.35</v>
      </c>
      <c r="AG171" s="1">
        <v>4794.92</v>
      </c>
      <c r="AH171" s="2">
        <v>15095.03</v>
      </c>
      <c r="AI171" s="1">
        <v>1773.78</v>
      </c>
      <c r="AJ171" s="1">
        <v>3843.47</v>
      </c>
      <c r="AK171" s="1">
        <v>2890.91</v>
      </c>
      <c r="AL171" s="1">
        <v>3288.86</v>
      </c>
      <c r="AM171" s="1">
        <v>6857.63</v>
      </c>
      <c r="AN171" s="1">
        <v>1624.35</v>
      </c>
      <c r="AO171" s="1">
        <v>974.27</v>
      </c>
      <c r="AP171" s="1">
        <v>1624.35</v>
      </c>
      <c r="AQ171" s="9">
        <f t="shared" si="30"/>
        <v>35978.899999999994</v>
      </c>
      <c r="AR171" s="9">
        <f t="shared" si="31"/>
        <v>39877.5</v>
      </c>
      <c r="AS171" s="67">
        <f t="shared" si="32"/>
        <v>75856.4</v>
      </c>
      <c r="AT171" s="68"/>
      <c r="AU171" s="68"/>
      <c r="AV171" s="78">
        <f t="shared" si="29"/>
        <v>10077.580000000016</v>
      </c>
      <c r="AW171" s="37">
        <v>33056.2</v>
      </c>
    </row>
    <row r="172" spans="1:49" ht="15.75" customHeight="1">
      <c r="A172" s="1">
        <v>162</v>
      </c>
      <c r="B172" s="1" t="s">
        <v>305</v>
      </c>
      <c r="C172" s="1">
        <v>539.9</v>
      </c>
      <c r="D172" s="1">
        <v>0</v>
      </c>
      <c r="E172" s="1">
        <f t="shared" si="24"/>
        <v>539.9</v>
      </c>
      <c r="F172" s="14">
        <v>8.75</v>
      </c>
      <c r="G172" s="2">
        <f t="shared" si="23"/>
        <v>4724.125</v>
      </c>
      <c r="H172" s="2">
        <f t="shared" si="22"/>
        <v>28344.75</v>
      </c>
      <c r="I172" s="1">
        <v>9.09</v>
      </c>
      <c r="J172" s="2">
        <f t="shared" si="25"/>
        <v>4907.691</v>
      </c>
      <c r="K172" s="2">
        <f t="shared" si="26"/>
        <v>29446.146</v>
      </c>
      <c r="L172" s="16">
        <f t="shared" si="27"/>
        <v>57790.896</v>
      </c>
      <c r="M172" s="2"/>
      <c r="N172" s="33">
        <f t="shared" si="28"/>
        <v>57790.896</v>
      </c>
      <c r="O172" s="1">
        <v>0</v>
      </c>
      <c r="P172" s="1">
        <v>4818.61</v>
      </c>
      <c r="Q172" s="9">
        <v>0</v>
      </c>
      <c r="R172" s="6">
        <v>57823.29</v>
      </c>
      <c r="S172" s="1">
        <v>0</v>
      </c>
      <c r="T172" s="1">
        <v>1193.18</v>
      </c>
      <c r="U172" s="1">
        <v>0</v>
      </c>
      <c r="V172" s="1">
        <v>1193.18</v>
      </c>
      <c r="W172" s="1">
        <v>0</v>
      </c>
      <c r="X172" s="1">
        <v>1193.18</v>
      </c>
      <c r="Y172" s="1">
        <v>0</v>
      </c>
      <c r="Z172" s="1">
        <v>1617.93</v>
      </c>
      <c r="AA172" s="1">
        <v>0</v>
      </c>
      <c r="AB172" s="1">
        <v>1193.18</v>
      </c>
      <c r="AC172" s="1">
        <v>0</v>
      </c>
      <c r="AD172" s="1">
        <v>1193.18</v>
      </c>
      <c r="AE172" s="1">
        <v>0</v>
      </c>
      <c r="AF172" s="2">
        <v>1241.77</v>
      </c>
      <c r="AG172" s="1">
        <v>0</v>
      </c>
      <c r="AH172" s="2">
        <v>1241.77</v>
      </c>
      <c r="AI172" s="1">
        <v>0</v>
      </c>
      <c r="AJ172" s="1">
        <v>1241.77</v>
      </c>
      <c r="AK172" s="1">
        <v>0</v>
      </c>
      <c r="AL172" s="1">
        <v>1683.51</v>
      </c>
      <c r="AM172" s="1">
        <v>0</v>
      </c>
      <c r="AN172" s="1">
        <v>1241.77</v>
      </c>
      <c r="AO172" s="1">
        <v>0</v>
      </c>
      <c r="AP172" s="1">
        <v>1241.77</v>
      </c>
      <c r="AQ172" s="9">
        <f t="shared" si="30"/>
        <v>0</v>
      </c>
      <c r="AR172" s="9">
        <f t="shared" si="31"/>
        <v>15476.190000000002</v>
      </c>
      <c r="AS172" s="67">
        <f t="shared" si="32"/>
        <v>15476.190000000002</v>
      </c>
      <c r="AT172" s="68"/>
      <c r="AU172" s="68"/>
      <c r="AV172" s="78">
        <f t="shared" si="29"/>
        <v>42314.706</v>
      </c>
      <c r="AW172" s="37">
        <v>415510.56</v>
      </c>
    </row>
    <row r="173" spans="1:49" ht="15.75" customHeight="1">
      <c r="A173" s="1">
        <v>163</v>
      </c>
      <c r="B173" s="1" t="s">
        <v>145</v>
      </c>
      <c r="C173" s="1">
        <v>2020.2</v>
      </c>
      <c r="D173" s="1">
        <v>0</v>
      </c>
      <c r="E173" s="1">
        <f t="shared" si="24"/>
        <v>2020.2</v>
      </c>
      <c r="F173" s="14">
        <v>11.16</v>
      </c>
      <c r="G173" s="2">
        <f t="shared" si="23"/>
        <v>22545.432</v>
      </c>
      <c r="H173" s="2">
        <f t="shared" si="22"/>
        <v>135272.592</v>
      </c>
      <c r="I173" s="1">
        <v>11.97</v>
      </c>
      <c r="J173" s="2">
        <f t="shared" si="25"/>
        <v>24181.794</v>
      </c>
      <c r="K173" s="2">
        <f t="shared" si="26"/>
        <v>145090.76400000002</v>
      </c>
      <c r="L173" s="16">
        <f t="shared" si="27"/>
        <v>280363.356</v>
      </c>
      <c r="M173" s="2"/>
      <c r="N173" s="33">
        <f t="shared" si="28"/>
        <v>280363.356</v>
      </c>
      <c r="O173" s="1">
        <v>0</v>
      </c>
      <c r="P173" s="1">
        <v>22996.34</v>
      </c>
      <c r="Q173" s="9">
        <v>0</v>
      </c>
      <c r="R173" s="6">
        <v>275956.09</v>
      </c>
      <c r="S173" s="1">
        <v>0</v>
      </c>
      <c r="T173" s="1">
        <v>9456.41</v>
      </c>
      <c r="U173" s="1">
        <v>0</v>
      </c>
      <c r="V173" s="1">
        <v>7591.78</v>
      </c>
      <c r="W173" s="1">
        <v>0</v>
      </c>
      <c r="X173" s="1">
        <v>9775.13</v>
      </c>
      <c r="Y173" s="1">
        <v>0</v>
      </c>
      <c r="Z173" s="1">
        <v>12139.53</v>
      </c>
      <c r="AA173" s="1">
        <v>0</v>
      </c>
      <c r="AB173" s="1">
        <v>15126.82</v>
      </c>
      <c r="AC173" s="1">
        <v>0</v>
      </c>
      <c r="AD173" s="1">
        <v>10137.23</v>
      </c>
      <c r="AE173" s="1">
        <v>0</v>
      </c>
      <c r="AF173" s="2">
        <v>10521.07</v>
      </c>
      <c r="AG173" s="1">
        <v>0</v>
      </c>
      <c r="AH173" s="2">
        <v>11658.99</v>
      </c>
      <c r="AI173" s="1">
        <v>0</v>
      </c>
      <c r="AJ173" s="1">
        <v>12020.45</v>
      </c>
      <c r="AK173" s="1">
        <v>0</v>
      </c>
      <c r="AL173" s="1">
        <v>18018.28</v>
      </c>
      <c r="AM173" s="1">
        <v>0</v>
      </c>
      <c r="AN173" s="1">
        <v>11824.81</v>
      </c>
      <c r="AO173" s="1">
        <v>0</v>
      </c>
      <c r="AP173" s="1">
        <v>8237.98</v>
      </c>
      <c r="AQ173" s="9">
        <f t="shared" si="30"/>
        <v>0</v>
      </c>
      <c r="AR173" s="9">
        <f t="shared" si="31"/>
        <v>136508.48</v>
      </c>
      <c r="AS173" s="67">
        <f t="shared" si="32"/>
        <v>136508.48</v>
      </c>
      <c r="AT173" s="68"/>
      <c r="AU173" s="68"/>
      <c r="AV173" s="78">
        <f t="shared" si="29"/>
        <v>143854.87600000002</v>
      </c>
      <c r="AW173" s="37">
        <v>279646.23</v>
      </c>
    </row>
    <row r="174" spans="1:49" ht="15.75" customHeight="1">
      <c r="A174" s="1">
        <v>164</v>
      </c>
      <c r="B174" s="1" t="s">
        <v>146</v>
      </c>
      <c r="C174" s="1">
        <v>2007.3</v>
      </c>
      <c r="D174" s="1">
        <v>0</v>
      </c>
      <c r="E174" s="1">
        <f t="shared" si="24"/>
        <v>2007.3</v>
      </c>
      <c r="F174" s="14">
        <v>11.91</v>
      </c>
      <c r="G174" s="2">
        <f t="shared" si="23"/>
        <v>23906.943</v>
      </c>
      <c r="H174" s="2">
        <f t="shared" si="22"/>
        <v>143441.658</v>
      </c>
      <c r="I174" s="1">
        <v>12.38</v>
      </c>
      <c r="J174" s="2">
        <f t="shared" si="25"/>
        <v>24850.374</v>
      </c>
      <c r="K174" s="2">
        <f t="shared" si="26"/>
        <v>149102.244</v>
      </c>
      <c r="L174" s="16">
        <f t="shared" si="27"/>
        <v>292543.902</v>
      </c>
      <c r="M174" s="2"/>
      <c r="N174" s="33">
        <f t="shared" si="28"/>
        <v>292543.902</v>
      </c>
      <c r="O174" s="1">
        <v>0</v>
      </c>
      <c r="P174" s="1">
        <v>24385.08</v>
      </c>
      <c r="Q174" s="9">
        <v>0</v>
      </c>
      <c r="R174" s="6">
        <v>292620.98</v>
      </c>
      <c r="S174" s="1">
        <v>0</v>
      </c>
      <c r="T174" s="1">
        <v>8680.67</v>
      </c>
      <c r="U174" s="1">
        <v>0</v>
      </c>
      <c r="V174" s="1">
        <v>7544.44</v>
      </c>
      <c r="W174" s="1">
        <v>0</v>
      </c>
      <c r="X174" s="1">
        <v>9727.79</v>
      </c>
      <c r="Y174" s="1">
        <v>0</v>
      </c>
      <c r="Z174" s="1">
        <v>11549.89</v>
      </c>
      <c r="AA174" s="1">
        <v>0</v>
      </c>
      <c r="AB174" s="1">
        <v>11240.66</v>
      </c>
      <c r="AC174" s="1">
        <v>0</v>
      </c>
      <c r="AD174" s="1">
        <v>10668.98</v>
      </c>
      <c r="AE174" s="1">
        <v>0</v>
      </c>
      <c r="AF174" s="2">
        <v>10455.03</v>
      </c>
      <c r="AG174" s="1">
        <v>0</v>
      </c>
      <c r="AH174" s="2">
        <v>12205.03</v>
      </c>
      <c r="AI174" s="1">
        <v>0</v>
      </c>
      <c r="AJ174" s="1">
        <v>10842.39</v>
      </c>
      <c r="AK174" s="1">
        <v>0</v>
      </c>
      <c r="AL174" s="1">
        <v>16355.39</v>
      </c>
      <c r="AM174" s="1">
        <v>0</v>
      </c>
      <c r="AN174" s="1">
        <v>20353.13</v>
      </c>
      <c r="AO174" s="1">
        <v>0</v>
      </c>
      <c r="AP174" s="1">
        <v>8183.23</v>
      </c>
      <c r="AQ174" s="9">
        <f t="shared" si="30"/>
        <v>0</v>
      </c>
      <c r="AR174" s="9">
        <f t="shared" si="31"/>
        <v>137806.63</v>
      </c>
      <c r="AS174" s="67">
        <f t="shared" si="32"/>
        <v>137806.63</v>
      </c>
      <c r="AT174" s="68"/>
      <c r="AU174" s="68"/>
      <c r="AV174" s="78">
        <f t="shared" si="29"/>
        <v>154737.272</v>
      </c>
      <c r="AW174" s="37">
        <v>266759.11</v>
      </c>
    </row>
    <row r="175" spans="1:61" s="39" customFormat="1" ht="18">
      <c r="A175" s="1">
        <v>165</v>
      </c>
      <c r="B175" s="1" t="s">
        <v>147</v>
      </c>
      <c r="C175" s="1">
        <v>629.1</v>
      </c>
      <c r="D175" s="1">
        <v>0</v>
      </c>
      <c r="E175" s="1">
        <f t="shared" si="24"/>
        <v>629.1</v>
      </c>
      <c r="F175" s="14">
        <v>7.87</v>
      </c>
      <c r="G175" s="2">
        <f t="shared" si="23"/>
        <v>4951.017</v>
      </c>
      <c r="H175" s="2">
        <f t="shared" si="22"/>
        <v>29706.102</v>
      </c>
      <c r="I175" s="1">
        <v>8.18</v>
      </c>
      <c r="J175" s="2">
        <f t="shared" si="25"/>
        <v>5146.038</v>
      </c>
      <c r="K175" s="2">
        <f t="shared" si="26"/>
        <v>30876.227999999996</v>
      </c>
      <c r="L175" s="16">
        <f t="shared" si="27"/>
        <v>60582.329999999994</v>
      </c>
      <c r="M175" s="2">
        <v>-82166.45</v>
      </c>
      <c r="N175" s="33">
        <f t="shared" si="28"/>
        <v>-21584.120000000003</v>
      </c>
      <c r="O175" s="1">
        <v>312.92</v>
      </c>
      <c r="P175" s="1">
        <v>1280.14</v>
      </c>
      <c r="Q175" s="9">
        <v>3755.08</v>
      </c>
      <c r="R175" s="6">
        <v>15361.67</v>
      </c>
      <c r="S175" s="1">
        <v>0</v>
      </c>
      <c r="T175" s="1">
        <v>1567.96</v>
      </c>
      <c r="U175" s="1">
        <v>0</v>
      </c>
      <c r="V175" s="1">
        <v>1567.96</v>
      </c>
      <c r="W175" s="1">
        <v>0</v>
      </c>
      <c r="X175" s="1">
        <v>1567.96</v>
      </c>
      <c r="Y175" s="1">
        <v>5699.56</v>
      </c>
      <c r="Z175" s="1">
        <v>1567.96</v>
      </c>
      <c r="AA175" s="1">
        <v>0</v>
      </c>
      <c r="AB175" s="1">
        <v>1567.96</v>
      </c>
      <c r="AC175" s="1">
        <v>0</v>
      </c>
      <c r="AD175" s="1">
        <v>1567.96</v>
      </c>
      <c r="AE175" s="1">
        <v>0</v>
      </c>
      <c r="AF175" s="2">
        <v>1624.58</v>
      </c>
      <c r="AG175" s="1">
        <v>560</v>
      </c>
      <c r="AH175" s="2">
        <v>1624.58</v>
      </c>
      <c r="AI175" s="1">
        <v>0</v>
      </c>
      <c r="AJ175" s="1">
        <v>1624.58</v>
      </c>
      <c r="AK175" s="1">
        <v>15438.99</v>
      </c>
      <c r="AL175" s="1">
        <v>1624.58</v>
      </c>
      <c r="AM175" s="1">
        <v>3020.72</v>
      </c>
      <c r="AN175" s="1">
        <v>1624.58</v>
      </c>
      <c r="AO175" s="1">
        <v>24.48</v>
      </c>
      <c r="AP175" s="1">
        <v>1624.58</v>
      </c>
      <c r="AQ175" s="9">
        <f t="shared" si="30"/>
        <v>24743.75</v>
      </c>
      <c r="AR175" s="9">
        <f t="shared" si="31"/>
        <v>19155.239999999998</v>
      </c>
      <c r="AS175" s="67">
        <f t="shared" si="32"/>
        <v>43898.99</v>
      </c>
      <c r="AT175" s="68"/>
      <c r="AU175" s="68">
        <v>880</v>
      </c>
      <c r="AV175" s="78">
        <f t="shared" si="29"/>
        <v>-66363.11</v>
      </c>
      <c r="AW175" s="37">
        <v>16482.45</v>
      </c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</row>
    <row r="176" spans="1:61" s="39" customFormat="1" ht="18">
      <c r="A176" s="1">
        <v>166</v>
      </c>
      <c r="B176" s="1" t="s">
        <v>148</v>
      </c>
      <c r="C176" s="1">
        <v>405.1</v>
      </c>
      <c r="D176" s="1">
        <v>0</v>
      </c>
      <c r="E176" s="1">
        <f t="shared" si="24"/>
        <v>405.1</v>
      </c>
      <c r="F176" s="14">
        <v>10.2</v>
      </c>
      <c r="G176" s="2">
        <f t="shared" si="23"/>
        <v>4132.0199999999995</v>
      </c>
      <c r="H176" s="2">
        <f t="shared" si="22"/>
        <v>24792.119999999995</v>
      </c>
      <c r="I176" s="1">
        <v>10.96</v>
      </c>
      <c r="J176" s="2">
        <f t="shared" si="25"/>
        <v>4439.896000000001</v>
      </c>
      <c r="K176" s="2">
        <f t="shared" si="26"/>
        <v>26639.376000000004</v>
      </c>
      <c r="L176" s="16">
        <f t="shared" si="27"/>
        <v>51431.496</v>
      </c>
      <c r="M176" s="2">
        <v>-52272.88</v>
      </c>
      <c r="N176" s="33">
        <f t="shared" si="28"/>
        <v>-841.3839999999982</v>
      </c>
      <c r="O176" s="1">
        <v>0</v>
      </c>
      <c r="P176" s="1">
        <v>2020.97</v>
      </c>
      <c r="Q176" s="9">
        <v>0</v>
      </c>
      <c r="R176" s="6">
        <v>24251.68</v>
      </c>
      <c r="S176" s="1">
        <v>0</v>
      </c>
      <c r="T176" s="1">
        <v>895.27</v>
      </c>
      <c r="U176" s="1">
        <v>0</v>
      </c>
      <c r="V176" s="1">
        <v>895.27</v>
      </c>
      <c r="W176" s="1">
        <v>0</v>
      </c>
      <c r="X176" s="1">
        <v>2145.27</v>
      </c>
      <c r="Y176" s="1">
        <v>0</v>
      </c>
      <c r="Z176" s="1">
        <v>895.27</v>
      </c>
      <c r="AA176" s="1">
        <v>0</v>
      </c>
      <c r="AB176" s="1">
        <v>895.27</v>
      </c>
      <c r="AC176" s="1">
        <v>0</v>
      </c>
      <c r="AD176" s="1">
        <v>895.27</v>
      </c>
      <c r="AE176" s="1">
        <v>0</v>
      </c>
      <c r="AF176" s="2">
        <v>931.73</v>
      </c>
      <c r="AG176" s="1">
        <v>0</v>
      </c>
      <c r="AH176" s="2">
        <v>1894.17</v>
      </c>
      <c r="AI176" s="1">
        <v>0</v>
      </c>
      <c r="AJ176" s="1">
        <v>931.73</v>
      </c>
      <c r="AK176" s="1">
        <v>0</v>
      </c>
      <c r="AL176" s="1">
        <v>2431.11</v>
      </c>
      <c r="AM176" s="1">
        <v>0</v>
      </c>
      <c r="AN176" s="1">
        <v>4107.39</v>
      </c>
      <c r="AO176" s="1">
        <v>0</v>
      </c>
      <c r="AP176" s="1">
        <v>3598.53</v>
      </c>
      <c r="AQ176" s="9">
        <f t="shared" si="30"/>
        <v>0</v>
      </c>
      <c r="AR176" s="9">
        <f t="shared" si="31"/>
        <v>20516.28</v>
      </c>
      <c r="AS176" s="67">
        <f t="shared" si="32"/>
        <v>20516.28</v>
      </c>
      <c r="AT176" s="68"/>
      <c r="AU176" s="68">
        <v>880</v>
      </c>
      <c r="AV176" s="78">
        <f t="shared" si="29"/>
        <v>-22237.663999999997</v>
      </c>
      <c r="AW176" s="37">
        <v>112111.1</v>
      </c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</row>
    <row r="177" spans="1:49" ht="18">
      <c r="A177" s="1">
        <v>167</v>
      </c>
      <c r="B177" s="1" t="s">
        <v>149</v>
      </c>
      <c r="C177" s="1">
        <v>1286.4</v>
      </c>
      <c r="D177" s="1">
        <v>0</v>
      </c>
      <c r="E177" s="1">
        <f t="shared" si="24"/>
        <v>1286.4</v>
      </c>
      <c r="F177" s="14">
        <v>11.87</v>
      </c>
      <c r="G177" s="2">
        <f t="shared" si="23"/>
        <v>15269.568</v>
      </c>
      <c r="H177" s="2">
        <f t="shared" si="22"/>
        <v>91617.408</v>
      </c>
      <c r="I177" s="1">
        <v>12.35</v>
      </c>
      <c r="J177" s="2">
        <f t="shared" si="25"/>
        <v>15887.04</v>
      </c>
      <c r="K177" s="2">
        <f t="shared" si="26"/>
        <v>95322.24</v>
      </c>
      <c r="L177" s="16">
        <f t="shared" si="27"/>
        <v>186939.648</v>
      </c>
      <c r="M177" s="2">
        <v>-102660.19</v>
      </c>
      <c r="N177" s="33">
        <f t="shared" si="28"/>
        <v>84279.45799999998</v>
      </c>
      <c r="O177" s="1">
        <v>0</v>
      </c>
      <c r="P177" s="1">
        <v>7019.94</v>
      </c>
      <c r="Q177" s="9">
        <v>0</v>
      </c>
      <c r="R177" s="6">
        <v>84239.32</v>
      </c>
      <c r="S177" s="1">
        <v>0</v>
      </c>
      <c r="T177" s="1">
        <v>10708.96</v>
      </c>
      <c r="U177" s="1">
        <v>0</v>
      </c>
      <c r="V177" s="1">
        <v>3020.59</v>
      </c>
      <c r="W177" s="1">
        <v>0</v>
      </c>
      <c r="X177" s="1">
        <v>5203.94</v>
      </c>
      <c r="Y177" s="1">
        <v>0</v>
      </c>
      <c r="Z177" s="1">
        <v>6921.87</v>
      </c>
      <c r="AA177" s="1">
        <v>0</v>
      </c>
      <c r="AB177" s="1">
        <v>10798.94</v>
      </c>
      <c r="AC177" s="1">
        <v>0</v>
      </c>
      <c r="AD177" s="1">
        <v>5233.59</v>
      </c>
      <c r="AE177" s="1">
        <v>0</v>
      </c>
      <c r="AF177" s="2">
        <v>20792.5</v>
      </c>
      <c r="AG177" s="1">
        <v>0</v>
      </c>
      <c r="AH177" s="2">
        <v>7046.82</v>
      </c>
      <c r="AI177" s="1">
        <v>0</v>
      </c>
      <c r="AJ177" s="1">
        <v>7430.61</v>
      </c>
      <c r="AK177" s="1">
        <v>0</v>
      </c>
      <c r="AL177" s="1">
        <v>16211.99</v>
      </c>
      <c r="AM177" s="1">
        <v>0</v>
      </c>
      <c r="AN177" s="1">
        <v>19872.21</v>
      </c>
      <c r="AO177" s="1">
        <v>0</v>
      </c>
      <c r="AP177" s="1">
        <v>14898.27</v>
      </c>
      <c r="AQ177" s="9">
        <f t="shared" si="30"/>
        <v>0</v>
      </c>
      <c r="AR177" s="9">
        <f t="shared" si="31"/>
        <v>128140.29</v>
      </c>
      <c r="AS177" s="67">
        <f t="shared" si="32"/>
        <v>128140.29</v>
      </c>
      <c r="AT177" s="68"/>
      <c r="AU177" s="68">
        <v>880</v>
      </c>
      <c r="AV177" s="78">
        <f t="shared" si="29"/>
        <v>-44740.83200000001</v>
      </c>
      <c r="AW177" s="37">
        <v>130866.67</v>
      </c>
    </row>
    <row r="178" spans="1:49" ht="18">
      <c r="A178" s="1">
        <v>168</v>
      </c>
      <c r="B178" s="1" t="s">
        <v>150</v>
      </c>
      <c r="C178" s="1">
        <v>945.5</v>
      </c>
      <c r="D178" s="1">
        <v>0</v>
      </c>
      <c r="E178" s="1">
        <f t="shared" si="24"/>
        <v>945.5</v>
      </c>
      <c r="F178" s="14">
        <v>11.41</v>
      </c>
      <c r="G178" s="2">
        <f t="shared" si="23"/>
        <v>10788.155</v>
      </c>
      <c r="H178" s="2">
        <f t="shared" si="22"/>
        <v>64728.93000000001</v>
      </c>
      <c r="I178" s="1">
        <v>11.87</v>
      </c>
      <c r="J178" s="2">
        <f t="shared" si="25"/>
        <v>11223.085</v>
      </c>
      <c r="K178" s="2">
        <f t="shared" si="26"/>
        <v>67338.51</v>
      </c>
      <c r="L178" s="16">
        <f t="shared" si="27"/>
        <v>132067.44</v>
      </c>
      <c r="M178" s="2">
        <v>-77990.88</v>
      </c>
      <c r="N178" s="33">
        <f t="shared" si="28"/>
        <v>54076.56</v>
      </c>
      <c r="O178" s="1">
        <v>0</v>
      </c>
      <c r="P178" s="1">
        <v>4967.66</v>
      </c>
      <c r="Q178" s="9">
        <v>0</v>
      </c>
      <c r="R178" s="6">
        <v>59611.93</v>
      </c>
      <c r="S178" s="1">
        <v>0</v>
      </c>
      <c r="T178" s="1">
        <v>3967.7</v>
      </c>
      <c r="U178" s="1">
        <v>0</v>
      </c>
      <c r="V178" s="1">
        <v>9054.33</v>
      </c>
      <c r="W178" s="1">
        <v>0</v>
      </c>
      <c r="X178" s="1">
        <v>4682.98</v>
      </c>
      <c r="Y178" s="1">
        <v>0</v>
      </c>
      <c r="Z178" s="1">
        <v>5272.83</v>
      </c>
      <c r="AA178" s="1">
        <v>0</v>
      </c>
      <c r="AB178" s="1">
        <v>7755.09</v>
      </c>
      <c r="AC178" s="1">
        <v>0</v>
      </c>
      <c r="AD178" s="1">
        <v>2267.21</v>
      </c>
      <c r="AE178" s="1">
        <v>0</v>
      </c>
      <c r="AF178" s="2">
        <v>11943.26</v>
      </c>
      <c r="AG178" s="1">
        <v>0</v>
      </c>
      <c r="AH178" s="2">
        <v>7702</v>
      </c>
      <c r="AI178" s="1">
        <v>0</v>
      </c>
      <c r="AJ178" s="1">
        <v>5118.73</v>
      </c>
      <c r="AK178" s="1">
        <v>0</v>
      </c>
      <c r="AL178" s="1">
        <v>5005.44</v>
      </c>
      <c r="AM178" s="1">
        <v>0</v>
      </c>
      <c r="AN178" s="1">
        <v>18428.61</v>
      </c>
      <c r="AO178" s="1">
        <v>0</v>
      </c>
      <c r="AP178" s="1">
        <v>2710.07</v>
      </c>
      <c r="AQ178" s="9">
        <f t="shared" si="30"/>
        <v>0</v>
      </c>
      <c r="AR178" s="9">
        <f t="shared" si="31"/>
        <v>83908.25000000001</v>
      </c>
      <c r="AS178" s="67">
        <f t="shared" si="32"/>
        <v>83908.25000000001</v>
      </c>
      <c r="AT178" s="68"/>
      <c r="AU178" s="68">
        <v>880</v>
      </c>
      <c r="AV178" s="78">
        <f t="shared" si="29"/>
        <v>-30711.690000000017</v>
      </c>
      <c r="AW178" s="37">
        <v>92809.9</v>
      </c>
    </row>
    <row r="179" spans="1:61" s="39" customFormat="1" ht="18">
      <c r="A179" s="1">
        <v>169</v>
      </c>
      <c r="B179" s="1" t="s">
        <v>151</v>
      </c>
      <c r="C179" s="1">
        <v>397.3</v>
      </c>
      <c r="D179" s="1">
        <v>0</v>
      </c>
      <c r="E179" s="1">
        <f t="shared" si="24"/>
        <v>397.3</v>
      </c>
      <c r="F179" s="14">
        <v>8.7</v>
      </c>
      <c r="G179" s="2">
        <f t="shared" si="23"/>
        <v>3456.5099999999998</v>
      </c>
      <c r="H179" s="2">
        <f t="shared" si="22"/>
        <v>20739.059999999998</v>
      </c>
      <c r="I179" s="1">
        <v>9.09</v>
      </c>
      <c r="J179" s="2">
        <f t="shared" si="25"/>
        <v>3611.457</v>
      </c>
      <c r="K179" s="2">
        <f t="shared" si="26"/>
        <v>21668.742</v>
      </c>
      <c r="L179" s="16">
        <f t="shared" si="27"/>
        <v>42407.801999999996</v>
      </c>
      <c r="M179" s="2">
        <v>-60653.8</v>
      </c>
      <c r="N179" s="33">
        <f t="shared" si="28"/>
        <v>-18245.998000000007</v>
      </c>
      <c r="O179" s="1">
        <v>0</v>
      </c>
      <c r="P179" s="1">
        <v>2199.83</v>
      </c>
      <c r="Q179" s="9">
        <v>0</v>
      </c>
      <c r="R179" s="6">
        <v>26397.93</v>
      </c>
      <c r="S179" s="1">
        <v>0</v>
      </c>
      <c r="T179" s="1">
        <v>1055.68</v>
      </c>
      <c r="U179" s="1">
        <v>0</v>
      </c>
      <c r="V179" s="1">
        <v>1055.68</v>
      </c>
      <c r="W179" s="1">
        <v>0</v>
      </c>
      <c r="X179" s="1">
        <v>1055.68</v>
      </c>
      <c r="Y179" s="1">
        <v>0</v>
      </c>
      <c r="Z179" s="1">
        <v>2016.09</v>
      </c>
      <c r="AA179" s="1">
        <v>0</v>
      </c>
      <c r="AB179" s="1">
        <v>1055.68</v>
      </c>
      <c r="AC179" s="1">
        <v>0</v>
      </c>
      <c r="AD179" s="1">
        <v>1055.68</v>
      </c>
      <c r="AE179" s="1">
        <v>0</v>
      </c>
      <c r="AF179" s="2">
        <v>1091.44</v>
      </c>
      <c r="AG179" s="1">
        <v>0</v>
      </c>
      <c r="AH179" s="2">
        <v>3639.76</v>
      </c>
      <c r="AI179" s="1">
        <v>0</v>
      </c>
      <c r="AJ179" s="1">
        <v>7983.52</v>
      </c>
      <c r="AK179" s="1">
        <v>0</v>
      </c>
      <c r="AL179" s="1">
        <v>3589.64</v>
      </c>
      <c r="AM179" s="1">
        <v>0</v>
      </c>
      <c r="AN179" s="1">
        <v>4112.16</v>
      </c>
      <c r="AO179" s="1">
        <v>0</v>
      </c>
      <c r="AP179" s="1">
        <v>3758.24</v>
      </c>
      <c r="AQ179" s="9">
        <f t="shared" si="30"/>
        <v>0</v>
      </c>
      <c r="AR179" s="9">
        <f t="shared" si="31"/>
        <v>31469.25</v>
      </c>
      <c r="AS179" s="67">
        <f t="shared" si="32"/>
        <v>31469.25</v>
      </c>
      <c r="AT179" s="68"/>
      <c r="AU179" s="68">
        <v>880</v>
      </c>
      <c r="AV179" s="78">
        <f t="shared" si="29"/>
        <v>-50595.24800000001</v>
      </c>
      <c r="AW179" s="37">
        <v>171459.13</v>
      </c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</row>
    <row r="180" spans="1:49" ht="18">
      <c r="A180" s="1">
        <v>170</v>
      </c>
      <c r="B180" s="1" t="s">
        <v>152</v>
      </c>
      <c r="C180" s="1">
        <v>594.5</v>
      </c>
      <c r="D180" s="1">
        <v>0</v>
      </c>
      <c r="E180" s="1">
        <f t="shared" si="24"/>
        <v>594.5</v>
      </c>
      <c r="F180" s="14">
        <v>8.7</v>
      </c>
      <c r="G180" s="2">
        <f t="shared" si="23"/>
        <v>5172.15</v>
      </c>
      <c r="H180" s="2">
        <f t="shared" si="22"/>
        <v>31032.899999999998</v>
      </c>
      <c r="I180" s="1">
        <v>9.09</v>
      </c>
      <c r="J180" s="2">
        <f t="shared" si="25"/>
        <v>5404.005</v>
      </c>
      <c r="K180" s="2">
        <f t="shared" si="26"/>
        <v>32424.03</v>
      </c>
      <c r="L180" s="16">
        <f t="shared" si="27"/>
        <v>63456.92999999999</v>
      </c>
      <c r="M180" s="2">
        <v>-49415.65</v>
      </c>
      <c r="N180" s="33">
        <f t="shared" si="28"/>
        <v>14041.279999999992</v>
      </c>
      <c r="O180" s="1">
        <v>0</v>
      </c>
      <c r="P180" s="1">
        <v>3381.19</v>
      </c>
      <c r="Q180" s="9">
        <v>0</v>
      </c>
      <c r="R180" s="6">
        <v>40574.23</v>
      </c>
      <c r="S180" s="1">
        <v>0</v>
      </c>
      <c r="T180" s="1">
        <v>4169.15</v>
      </c>
      <c r="U180" s="1">
        <v>0</v>
      </c>
      <c r="V180" s="1">
        <v>1669.15</v>
      </c>
      <c r="W180" s="1">
        <v>0</v>
      </c>
      <c r="X180" s="1">
        <v>2669.15</v>
      </c>
      <c r="Y180" s="1">
        <v>0</v>
      </c>
      <c r="Z180" s="1">
        <v>2629.56</v>
      </c>
      <c r="AA180" s="1">
        <v>0</v>
      </c>
      <c r="AB180" s="1">
        <v>1669.15</v>
      </c>
      <c r="AC180" s="1">
        <v>0</v>
      </c>
      <c r="AD180" s="1">
        <v>1669.15</v>
      </c>
      <c r="AE180" s="1">
        <v>0</v>
      </c>
      <c r="AF180" s="2">
        <v>1722.65</v>
      </c>
      <c r="AG180" s="1">
        <v>0</v>
      </c>
      <c r="AH180" s="2">
        <v>10394.34</v>
      </c>
      <c r="AI180" s="1">
        <v>0</v>
      </c>
      <c r="AJ180" s="1">
        <v>43018.52</v>
      </c>
      <c r="AK180" s="1">
        <v>0</v>
      </c>
      <c r="AL180" s="1">
        <v>4220.85</v>
      </c>
      <c r="AM180" s="1">
        <v>0</v>
      </c>
      <c r="AN180" s="1">
        <v>4820.84</v>
      </c>
      <c r="AO180" s="1">
        <v>0</v>
      </c>
      <c r="AP180" s="1">
        <v>6946.76</v>
      </c>
      <c r="AQ180" s="9">
        <f t="shared" si="30"/>
        <v>0</v>
      </c>
      <c r="AR180" s="9">
        <f t="shared" si="31"/>
        <v>85599.26999999999</v>
      </c>
      <c r="AS180" s="67">
        <f t="shared" si="32"/>
        <v>85599.26999999999</v>
      </c>
      <c r="AT180" s="68"/>
      <c r="AU180" s="68">
        <v>880</v>
      </c>
      <c r="AV180" s="78">
        <f t="shared" si="29"/>
        <v>-72437.98999999999</v>
      </c>
      <c r="AW180" s="37">
        <v>408719.44</v>
      </c>
    </row>
    <row r="181" spans="1:49" ht="18">
      <c r="A181" s="1">
        <v>171</v>
      </c>
      <c r="B181" s="1" t="s">
        <v>153</v>
      </c>
      <c r="C181" s="1">
        <v>1334.1</v>
      </c>
      <c r="D181" s="1">
        <v>0</v>
      </c>
      <c r="E181" s="1">
        <f t="shared" si="24"/>
        <v>1334.1</v>
      </c>
      <c r="F181" s="14">
        <v>11.16</v>
      </c>
      <c r="G181" s="2">
        <f t="shared" si="23"/>
        <v>14888.555999999999</v>
      </c>
      <c r="H181" s="2">
        <f aca="true" t="shared" si="33" ref="H181:H195">G181*6</f>
        <v>89331.336</v>
      </c>
      <c r="I181" s="1">
        <v>11.61</v>
      </c>
      <c r="J181" s="2">
        <f t="shared" si="25"/>
        <v>15488.900999999998</v>
      </c>
      <c r="K181" s="2">
        <f t="shared" si="26"/>
        <v>92933.40599999999</v>
      </c>
      <c r="L181" s="16">
        <f t="shared" si="27"/>
        <v>182264.74199999997</v>
      </c>
      <c r="M181" s="2">
        <v>-2230.63</v>
      </c>
      <c r="N181" s="33">
        <f t="shared" si="28"/>
        <v>180034.11199999996</v>
      </c>
      <c r="O181" s="1">
        <v>0</v>
      </c>
      <c r="P181" s="1">
        <v>15000.44</v>
      </c>
      <c r="Q181" s="9">
        <v>0</v>
      </c>
      <c r="R181" s="6">
        <v>180005.3</v>
      </c>
      <c r="S181" s="1">
        <v>0</v>
      </c>
      <c r="T181" s="1">
        <v>3126.01</v>
      </c>
      <c r="U181" s="1">
        <v>0</v>
      </c>
      <c r="V181" s="1">
        <v>3126.01</v>
      </c>
      <c r="W181" s="1">
        <v>0</v>
      </c>
      <c r="X181" s="1">
        <v>11969.2</v>
      </c>
      <c r="Y181" s="1">
        <v>0</v>
      </c>
      <c r="Z181" s="1">
        <v>6131.63</v>
      </c>
      <c r="AA181" s="1">
        <v>0</v>
      </c>
      <c r="AB181" s="1">
        <v>3126.01</v>
      </c>
      <c r="AC181" s="1">
        <v>0</v>
      </c>
      <c r="AD181" s="1">
        <v>6378.31</v>
      </c>
      <c r="AE181" s="1">
        <v>0</v>
      </c>
      <c r="AF181" s="2">
        <v>4187.66</v>
      </c>
      <c r="AG181" s="1">
        <v>0</v>
      </c>
      <c r="AH181" s="2">
        <v>26037.05</v>
      </c>
      <c r="AI181" s="1">
        <v>0</v>
      </c>
      <c r="AJ181" s="1">
        <v>8323.81</v>
      </c>
      <c r="AK181" s="1">
        <v>0</v>
      </c>
      <c r="AL181" s="1">
        <v>7758.77</v>
      </c>
      <c r="AM181" s="1">
        <v>0</v>
      </c>
      <c r="AN181" s="1">
        <v>8656.29</v>
      </c>
      <c r="AO181" s="1">
        <v>0</v>
      </c>
      <c r="AP181" s="1">
        <v>5285.05</v>
      </c>
      <c r="AQ181" s="9">
        <f t="shared" si="30"/>
        <v>0</v>
      </c>
      <c r="AR181" s="9">
        <f t="shared" si="31"/>
        <v>94105.8</v>
      </c>
      <c r="AS181" s="67">
        <f t="shared" si="32"/>
        <v>94105.8</v>
      </c>
      <c r="AT181" s="68"/>
      <c r="AU181" s="68">
        <f>880+52716</f>
        <v>53596</v>
      </c>
      <c r="AV181" s="78">
        <f t="shared" si="29"/>
        <v>32332.31199999996</v>
      </c>
      <c r="AW181" s="37">
        <v>68860.75</v>
      </c>
    </row>
    <row r="182" spans="1:49" ht="18">
      <c r="A182" s="1">
        <v>172</v>
      </c>
      <c r="B182" s="1" t="s">
        <v>154</v>
      </c>
      <c r="C182" s="1">
        <v>466.4</v>
      </c>
      <c r="D182" s="1">
        <v>0</v>
      </c>
      <c r="E182" s="1">
        <f t="shared" si="24"/>
        <v>466.4</v>
      </c>
      <c r="F182" s="14">
        <v>7.24</v>
      </c>
      <c r="G182" s="2">
        <f t="shared" si="23"/>
        <v>3376.736</v>
      </c>
      <c r="H182" s="2">
        <f t="shared" si="33"/>
        <v>20260.415999999997</v>
      </c>
      <c r="I182" s="1">
        <v>7.53</v>
      </c>
      <c r="J182" s="2">
        <f t="shared" si="25"/>
        <v>3511.9919999999997</v>
      </c>
      <c r="K182" s="2">
        <f t="shared" si="26"/>
        <v>21071.951999999997</v>
      </c>
      <c r="L182" s="16">
        <f t="shared" si="27"/>
        <v>41332.367999999995</v>
      </c>
      <c r="M182" s="2">
        <v>-32618.27</v>
      </c>
      <c r="N182" s="33">
        <f t="shared" si="28"/>
        <v>8714.097999999994</v>
      </c>
      <c r="O182" s="1">
        <v>0</v>
      </c>
      <c r="P182" s="1">
        <v>1051.36</v>
      </c>
      <c r="Q182" s="9">
        <v>0</v>
      </c>
      <c r="R182" s="6">
        <v>12616.31</v>
      </c>
      <c r="S182" s="1">
        <v>0</v>
      </c>
      <c r="T182" s="1">
        <v>1030.74</v>
      </c>
      <c r="U182" s="1">
        <v>0</v>
      </c>
      <c r="V182" s="1">
        <v>1030.74</v>
      </c>
      <c r="W182" s="1">
        <v>0</v>
      </c>
      <c r="X182" s="1">
        <v>1030.74</v>
      </c>
      <c r="Y182" s="1">
        <v>0</v>
      </c>
      <c r="Z182" s="1">
        <v>1991.15</v>
      </c>
      <c r="AA182" s="1">
        <v>0</v>
      </c>
      <c r="AB182" s="1">
        <v>1185.68</v>
      </c>
      <c r="AC182" s="1">
        <v>0</v>
      </c>
      <c r="AD182" s="1">
        <v>1030.74</v>
      </c>
      <c r="AE182" s="1">
        <v>0</v>
      </c>
      <c r="AF182" s="2">
        <v>1072.72</v>
      </c>
      <c r="AG182" s="1">
        <v>0</v>
      </c>
      <c r="AH182" s="2">
        <v>2979.46</v>
      </c>
      <c r="AI182" s="1">
        <v>0</v>
      </c>
      <c r="AJ182" s="1">
        <v>11184.17</v>
      </c>
      <c r="AK182" s="1">
        <v>0</v>
      </c>
      <c r="AL182" s="1">
        <v>3570.92</v>
      </c>
      <c r="AM182" s="1">
        <v>0</v>
      </c>
      <c r="AN182" s="1">
        <v>6616.82</v>
      </c>
      <c r="AO182" s="1">
        <v>0</v>
      </c>
      <c r="AP182" s="1">
        <v>3739.52</v>
      </c>
      <c r="AQ182" s="9">
        <f t="shared" si="30"/>
        <v>0</v>
      </c>
      <c r="AR182" s="9">
        <f t="shared" si="31"/>
        <v>36463.399999999994</v>
      </c>
      <c r="AS182" s="67">
        <f t="shared" si="32"/>
        <v>36463.399999999994</v>
      </c>
      <c r="AT182" s="68"/>
      <c r="AU182" s="68">
        <v>880</v>
      </c>
      <c r="AV182" s="78">
        <f t="shared" si="29"/>
        <v>-28629.302</v>
      </c>
      <c r="AW182" s="37">
        <v>30817.78</v>
      </c>
    </row>
    <row r="183" spans="1:49" ht="18">
      <c r="A183" s="1">
        <v>173</v>
      </c>
      <c r="B183" s="1" t="s">
        <v>155</v>
      </c>
      <c r="C183" s="1">
        <v>606.2</v>
      </c>
      <c r="D183" s="1">
        <v>1190.4</v>
      </c>
      <c r="E183" s="1">
        <f t="shared" si="24"/>
        <v>1796.6000000000001</v>
      </c>
      <c r="F183" s="14">
        <v>11.41</v>
      </c>
      <c r="G183" s="2">
        <f t="shared" si="23"/>
        <v>20499.206000000002</v>
      </c>
      <c r="H183" s="2">
        <f t="shared" si="33"/>
        <v>122995.236</v>
      </c>
      <c r="I183" s="1">
        <v>11.88</v>
      </c>
      <c r="J183" s="2">
        <f t="shared" si="25"/>
        <v>21343.608000000004</v>
      </c>
      <c r="K183" s="2">
        <f t="shared" si="26"/>
        <v>128061.64800000002</v>
      </c>
      <c r="L183" s="16">
        <f t="shared" si="27"/>
        <v>251056.88400000002</v>
      </c>
      <c r="M183" s="2"/>
      <c r="N183" s="33">
        <f t="shared" si="28"/>
        <v>251056.88400000002</v>
      </c>
      <c r="O183" s="1">
        <v>0</v>
      </c>
      <c r="P183" s="1">
        <v>20909.19</v>
      </c>
      <c r="Q183" s="9">
        <v>0</v>
      </c>
      <c r="R183" s="6">
        <v>250910.28</v>
      </c>
      <c r="S183" s="1">
        <v>0</v>
      </c>
      <c r="T183" s="1">
        <v>19805.07</v>
      </c>
      <c r="U183" s="1">
        <v>0</v>
      </c>
      <c r="V183" s="1">
        <v>10745.52</v>
      </c>
      <c r="W183" s="1">
        <v>0</v>
      </c>
      <c r="X183" s="1">
        <v>9719.84</v>
      </c>
      <c r="Y183" s="1">
        <v>0</v>
      </c>
      <c r="Z183" s="1">
        <v>9955.27</v>
      </c>
      <c r="AA183" s="1">
        <v>0</v>
      </c>
      <c r="AB183" s="1">
        <v>8857.24</v>
      </c>
      <c r="AC183" s="1">
        <v>0</v>
      </c>
      <c r="AD183" s="1">
        <v>9389.5</v>
      </c>
      <c r="AE183" s="1">
        <v>0</v>
      </c>
      <c r="AF183" s="2">
        <v>21230.17</v>
      </c>
      <c r="AG183" s="1">
        <v>0</v>
      </c>
      <c r="AH183" s="2">
        <v>9198.59</v>
      </c>
      <c r="AI183" s="1">
        <v>0</v>
      </c>
      <c r="AJ183" s="1">
        <v>9198.59</v>
      </c>
      <c r="AK183" s="1">
        <v>0</v>
      </c>
      <c r="AL183" s="1">
        <v>12337.71</v>
      </c>
      <c r="AM183" s="1">
        <v>0</v>
      </c>
      <c r="AN183" s="1">
        <v>10936.35</v>
      </c>
      <c r="AO183" s="1">
        <v>0</v>
      </c>
      <c r="AP183" s="1">
        <v>20158.73</v>
      </c>
      <c r="AQ183" s="9">
        <f t="shared" si="30"/>
        <v>0</v>
      </c>
      <c r="AR183" s="9">
        <f t="shared" si="31"/>
        <v>151532.58000000002</v>
      </c>
      <c r="AS183" s="67">
        <f t="shared" si="32"/>
        <v>151532.58000000002</v>
      </c>
      <c r="AT183" s="68"/>
      <c r="AU183" s="68"/>
      <c r="AV183" s="78">
        <f t="shared" si="29"/>
        <v>99524.304</v>
      </c>
      <c r="AW183" s="37">
        <v>19022.06</v>
      </c>
    </row>
    <row r="184" spans="1:49" ht="18">
      <c r="A184" s="1">
        <v>174</v>
      </c>
      <c r="B184" s="1" t="s">
        <v>156</v>
      </c>
      <c r="C184" s="1">
        <v>396.5</v>
      </c>
      <c r="D184" s="1">
        <v>0</v>
      </c>
      <c r="E184" s="1">
        <f t="shared" si="24"/>
        <v>396.5</v>
      </c>
      <c r="F184" s="14">
        <v>8.7</v>
      </c>
      <c r="G184" s="2">
        <f t="shared" si="23"/>
        <v>3449.5499999999997</v>
      </c>
      <c r="H184" s="2">
        <f t="shared" si="33"/>
        <v>20697.3</v>
      </c>
      <c r="I184" s="1">
        <v>9.09</v>
      </c>
      <c r="J184" s="2">
        <f t="shared" si="25"/>
        <v>3604.185</v>
      </c>
      <c r="K184" s="2">
        <f t="shared" si="26"/>
        <v>21625.11</v>
      </c>
      <c r="L184" s="16">
        <f t="shared" si="27"/>
        <v>42322.41</v>
      </c>
      <c r="M184" s="2">
        <v>-14895.93</v>
      </c>
      <c r="N184" s="33">
        <f t="shared" si="28"/>
        <v>27426.480000000003</v>
      </c>
      <c r="O184" s="1">
        <v>0</v>
      </c>
      <c r="P184" s="1">
        <v>2277.21</v>
      </c>
      <c r="Q184" s="9">
        <v>0</v>
      </c>
      <c r="R184" s="6">
        <v>27326.56</v>
      </c>
      <c r="S184" s="1">
        <v>0</v>
      </c>
      <c r="T184" s="1">
        <v>876.27</v>
      </c>
      <c r="U184" s="1">
        <v>0</v>
      </c>
      <c r="V184" s="1">
        <v>876.27</v>
      </c>
      <c r="W184" s="1">
        <v>0</v>
      </c>
      <c r="X184" s="1">
        <v>876.27</v>
      </c>
      <c r="Y184" s="1">
        <v>0</v>
      </c>
      <c r="Z184" s="1">
        <v>1836.68</v>
      </c>
      <c r="AA184" s="1">
        <v>0</v>
      </c>
      <c r="AB184" s="1">
        <v>1905.13</v>
      </c>
      <c r="AC184" s="1">
        <v>0</v>
      </c>
      <c r="AD184" s="1">
        <v>876.27</v>
      </c>
      <c r="AE184" s="1">
        <v>0</v>
      </c>
      <c r="AF184" s="2">
        <v>911.95</v>
      </c>
      <c r="AG184" s="1">
        <v>0</v>
      </c>
      <c r="AH184" s="2">
        <v>3869.78</v>
      </c>
      <c r="AI184" s="1">
        <v>0</v>
      </c>
      <c r="AJ184" s="1">
        <v>7801.77</v>
      </c>
      <c r="AK184" s="1">
        <v>0</v>
      </c>
      <c r="AL184" s="1">
        <v>4008.87</v>
      </c>
      <c r="AM184" s="1">
        <v>0</v>
      </c>
      <c r="AN184" s="1">
        <v>76351.96</v>
      </c>
      <c r="AO184" s="1">
        <v>0</v>
      </c>
      <c r="AP184" s="1">
        <v>15895.76</v>
      </c>
      <c r="AQ184" s="9">
        <f t="shared" si="30"/>
        <v>0</v>
      </c>
      <c r="AR184" s="9">
        <f t="shared" si="31"/>
        <v>116086.98</v>
      </c>
      <c r="AS184" s="67">
        <f t="shared" si="32"/>
        <v>116086.98</v>
      </c>
      <c r="AT184" s="68"/>
      <c r="AU184" s="68">
        <v>880</v>
      </c>
      <c r="AV184" s="78">
        <f t="shared" si="29"/>
        <v>-89540.5</v>
      </c>
      <c r="AW184" s="37">
        <v>133947.12</v>
      </c>
    </row>
    <row r="185" spans="1:49" ht="18">
      <c r="A185" s="1">
        <v>175</v>
      </c>
      <c r="B185" s="1" t="s">
        <v>157</v>
      </c>
      <c r="C185" s="1">
        <v>1170.9</v>
      </c>
      <c r="D185" s="1">
        <v>183.1</v>
      </c>
      <c r="E185" s="1">
        <f t="shared" si="24"/>
        <v>1354</v>
      </c>
      <c r="F185" s="14">
        <v>11.16</v>
      </c>
      <c r="G185" s="2">
        <f t="shared" si="23"/>
        <v>15110.64</v>
      </c>
      <c r="H185" s="2">
        <f t="shared" si="33"/>
        <v>90663.84</v>
      </c>
      <c r="I185" s="1">
        <v>11.61</v>
      </c>
      <c r="J185" s="2">
        <f t="shared" si="25"/>
        <v>15719.939999999999</v>
      </c>
      <c r="K185" s="2">
        <f t="shared" si="26"/>
        <v>94319.63999999998</v>
      </c>
      <c r="L185" s="16">
        <f t="shared" si="27"/>
        <v>184983.47999999998</v>
      </c>
      <c r="M185" s="2">
        <v>-43575.85</v>
      </c>
      <c r="N185" s="33">
        <f t="shared" si="28"/>
        <v>141407.62999999998</v>
      </c>
      <c r="O185" s="1">
        <v>0</v>
      </c>
      <c r="P185" s="1">
        <v>11781.53</v>
      </c>
      <c r="Q185" s="9">
        <v>0</v>
      </c>
      <c r="R185" s="6">
        <v>141378.38</v>
      </c>
      <c r="S185" s="1">
        <v>0</v>
      </c>
      <c r="T185" s="1">
        <v>4837.76</v>
      </c>
      <c r="U185" s="1">
        <v>0</v>
      </c>
      <c r="V185" s="1">
        <v>5669.08</v>
      </c>
      <c r="W185" s="1">
        <v>0</v>
      </c>
      <c r="X185" s="1">
        <v>5175.69</v>
      </c>
      <c r="Y185" s="1">
        <v>0</v>
      </c>
      <c r="Z185" s="1">
        <v>6412.2</v>
      </c>
      <c r="AA185" s="1">
        <v>0</v>
      </c>
      <c r="AB185" s="1">
        <v>2992.34</v>
      </c>
      <c r="AC185" s="1">
        <v>0</v>
      </c>
      <c r="AD185" s="1">
        <v>18411.28</v>
      </c>
      <c r="AE185" s="1">
        <v>0</v>
      </c>
      <c r="AF185" s="2">
        <v>41903.4</v>
      </c>
      <c r="AG185" s="1">
        <v>0</v>
      </c>
      <c r="AH185" s="2">
        <v>20012.61</v>
      </c>
      <c r="AI185" s="1">
        <v>0</v>
      </c>
      <c r="AJ185" s="1">
        <v>6932.48</v>
      </c>
      <c r="AK185" s="1">
        <v>0</v>
      </c>
      <c r="AL185" s="1">
        <v>21082.46</v>
      </c>
      <c r="AM185" s="1">
        <v>0</v>
      </c>
      <c r="AN185" s="1">
        <v>18098.52</v>
      </c>
      <c r="AO185" s="1">
        <v>0</v>
      </c>
      <c r="AP185" s="1">
        <v>14450.33</v>
      </c>
      <c r="AQ185" s="9">
        <f t="shared" si="30"/>
        <v>0</v>
      </c>
      <c r="AR185" s="9">
        <f t="shared" si="31"/>
        <v>165978.14999999997</v>
      </c>
      <c r="AS185" s="67">
        <f t="shared" si="32"/>
        <v>165978.14999999997</v>
      </c>
      <c r="AT185" s="68"/>
      <c r="AU185" s="68">
        <v>880</v>
      </c>
      <c r="AV185" s="78">
        <f t="shared" si="29"/>
        <v>-25450.51999999999</v>
      </c>
      <c r="AW185" s="37">
        <v>61521.48</v>
      </c>
    </row>
    <row r="186" spans="1:49" ht="18">
      <c r="A186" s="1">
        <v>176</v>
      </c>
      <c r="B186" s="1" t="s">
        <v>158</v>
      </c>
      <c r="C186" s="1">
        <v>418.2</v>
      </c>
      <c r="D186" s="1">
        <v>55.9</v>
      </c>
      <c r="E186" s="1">
        <f t="shared" si="24"/>
        <v>474.09999999999997</v>
      </c>
      <c r="F186" s="14">
        <v>11.16</v>
      </c>
      <c r="G186" s="2">
        <f t="shared" si="23"/>
        <v>5290.956</v>
      </c>
      <c r="H186" s="2">
        <f t="shared" si="33"/>
        <v>31745.736</v>
      </c>
      <c r="I186" s="1">
        <v>11.61</v>
      </c>
      <c r="J186" s="2">
        <f t="shared" si="25"/>
        <v>5504.3009999999995</v>
      </c>
      <c r="K186" s="2">
        <f t="shared" si="26"/>
        <v>33025.806</v>
      </c>
      <c r="L186" s="16">
        <f t="shared" si="27"/>
        <v>64771.542</v>
      </c>
      <c r="M186" s="2"/>
      <c r="N186" s="33">
        <f t="shared" si="28"/>
        <v>64771.542</v>
      </c>
      <c r="O186" s="1">
        <v>0</v>
      </c>
      <c r="P186" s="1">
        <v>5396.78</v>
      </c>
      <c r="Q186" s="9">
        <v>0</v>
      </c>
      <c r="R186" s="6">
        <v>64761.3</v>
      </c>
      <c r="S186" s="1">
        <v>0</v>
      </c>
      <c r="T186" s="1">
        <v>1739.95</v>
      </c>
      <c r="U186" s="1">
        <v>0</v>
      </c>
      <c r="V186" s="1">
        <v>1739.95</v>
      </c>
      <c r="W186" s="1">
        <v>0</v>
      </c>
      <c r="X186" s="1">
        <v>7666.29</v>
      </c>
      <c r="Y186" s="1">
        <v>0</v>
      </c>
      <c r="Z186" s="1">
        <v>2700.36</v>
      </c>
      <c r="AA186" s="1">
        <v>0</v>
      </c>
      <c r="AB186" s="1">
        <v>2414.78</v>
      </c>
      <c r="AC186" s="1">
        <v>0</v>
      </c>
      <c r="AD186" s="1">
        <v>5546.67</v>
      </c>
      <c r="AE186" s="1">
        <v>0</v>
      </c>
      <c r="AF186" s="2">
        <v>2427.39</v>
      </c>
      <c r="AG186" s="1">
        <v>0</v>
      </c>
      <c r="AH186" s="2">
        <v>2427.39</v>
      </c>
      <c r="AI186" s="1">
        <v>0</v>
      </c>
      <c r="AJ186" s="1">
        <v>2427.39</v>
      </c>
      <c r="AK186" s="1">
        <v>0</v>
      </c>
      <c r="AL186" s="1">
        <v>4304.52</v>
      </c>
      <c r="AM186" s="1">
        <v>0</v>
      </c>
      <c r="AN186" s="1">
        <v>4827.04</v>
      </c>
      <c r="AO186" s="1">
        <v>0</v>
      </c>
      <c r="AP186" s="1">
        <v>1830.8</v>
      </c>
      <c r="AQ186" s="9">
        <f t="shared" si="30"/>
        <v>0</v>
      </c>
      <c r="AR186" s="9">
        <f t="shared" si="31"/>
        <v>40052.530000000006</v>
      </c>
      <c r="AS186" s="67">
        <f t="shared" si="32"/>
        <v>40052.530000000006</v>
      </c>
      <c r="AT186" s="68"/>
      <c r="AU186" s="68"/>
      <c r="AV186" s="78">
        <f t="shared" si="29"/>
        <v>24719.011999999995</v>
      </c>
      <c r="AW186" s="37">
        <v>79753.8</v>
      </c>
    </row>
    <row r="187" spans="1:61" s="39" customFormat="1" ht="18">
      <c r="A187" s="1">
        <v>177</v>
      </c>
      <c r="B187" s="1" t="s">
        <v>306</v>
      </c>
      <c r="C187" s="1">
        <v>471.3</v>
      </c>
      <c r="D187" s="1">
        <v>0</v>
      </c>
      <c r="E187" s="1">
        <f t="shared" si="24"/>
        <v>471.3</v>
      </c>
      <c r="F187" s="14">
        <v>7.21</v>
      </c>
      <c r="G187" s="2">
        <f t="shared" si="23"/>
        <v>3398.073</v>
      </c>
      <c r="H187" s="2">
        <f t="shared" si="33"/>
        <v>20388.438</v>
      </c>
      <c r="I187" s="1">
        <v>7.49</v>
      </c>
      <c r="J187" s="2">
        <f t="shared" si="25"/>
        <v>3530.0370000000003</v>
      </c>
      <c r="K187" s="2">
        <f t="shared" si="26"/>
        <v>21180.222</v>
      </c>
      <c r="L187" s="16">
        <f t="shared" si="27"/>
        <v>41568.66</v>
      </c>
      <c r="M187" s="2">
        <v>-58371.01</v>
      </c>
      <c r="N187" s="33">
        <f t="shared" si="28"/>
        <v>-16802.35</v>
      </c>
      <c r="O187" s="1">
        <v>0</v>
      </c>
      <c r="P187" s="1">
        <v>1062.4</v>
      </c>
      <c r="Q187" s="9">
        <v>0</v>
      </c>
      <c r="R187" s="6">
        <v>12748.85</v>
      </c>
      <c r="S187" s="1">
        <v>0</v>
      </c>
      <c r="T187" s="1">
        <v>2987.29</v>
      </c>
      <c r="U187" s="1">
        <v>0</v>
      </c>
      <c r="V187" s="1">
        <v>1041.57</v>
      </c>
      <c r="W187" s="1">
        <v>0</v>
      </c>
      <c r="X187" s="1">
        <v>4128.83</v>
      </c>
      <c r="Y187" s="1">
        <v>0</v>
      </c>
      <c r="Z187" s="1">
        <v>1041.57</v>
      </c>
      <c r="AA187" s="1">
        <v>0</v>
      </c>
      <c r="AB187" s="1">
        <v>1041.57</v>
      </c>
      <c r="AC187" s="1">
        <v>0</v>
      </c>
      <c r="AD187" s="1">
        <v>1041.57</v>
      </c>
      <c r="AE187" s="1">
        <v>0</v>
      </c>
      <c r="AF187" s="2">
        <v>10556.8</v>
      </c>
      <c r="AG187" s="1">
        <v>0</v>
      </c>
      <c r="AH187" s="2">
        <v>1316.4</v>
      </c>
      <c r="AI187" s="1">
        <v>0</v>
      </c>
      <c r="AJ187" s="1">
        <v>11658.93</v>
      </c>
      <c r="AK187" s="1">
        <v>0</v>
      </c>
      <c r="AL187" s="1">
        <v>40600.95</v>
      </c>
      <c r="AM187" s="1">
        <v>0</v>
      </c>
      <c r="AN187" s="1">
        <v>1083.99</v>
      </c>
      <c r="AO187" s="1">
        <v>0</v>
      </c>
      <c r="AP187" s="1">
        <v>1083.99</v>
      </c>
      <c r="AQ187" s="9">
        <f t="shared" si="30"/>
        <v>0</v>
      </c>
      <c r="AR187" s="9">
        <f t="shared" si="31"/>
        <v>77583.46</v>
      </c>
      <c r="AS187" s="67">
        <f t="shared" si="32"/>
        <v>77583.46</v>
      </c>
      <c r="AT187" s="68"/>
      <c r="AU187" s="68"/>
      <c r="AV187" s="78">
        <f t="shared" si="29"/>
        <v>-94385.81</v>
      </c>
      <c r="AW187" s="37">
        <v>130851.82</v>
      </c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</row>
    <row r="188" spans="1:49" ht="18">
      <c r="A188" s="1">
        <v>178</v>
      </c>
      <c r="B188" s="1" t="s">
        <v>307</v>
      </c>
      <c r="C188" s="1">
        <v>508</v>
      </c>
      <c r="D188" s="1">
        <v>0</v>
      </c>
      <c r="E188" s="1">
        <f t="shared" si="24"/>
        <v>508</v>
      </c>
      <c r="F188" s="14">
        <v>7.21</v>
      </c>
      <c r="G188" s="2">
        <f t="shared" si="23"/>
        <v>3662.68</v>
      </c>
      <c r="H188" s="2">
        <f t="shared" si="33"/>
        <v>21976.079999999998</v>
      </c>
      <c r="I188" s="1">
        <v>7.49</v>
      </c>
      <c r="J188" s="2">
        <f t="shared" si="25"/>
        <v>3804.92</v>
      </c>
      <c r="K188" s="2">
        <f t="shared" si="26"/>
        <v>22829.52</v>
      </c>
      <c r="L188" s="16">
        <f t="shared" si="27"/>
        <v>44805.6</v>
      </c>
      <c r="M188" s="2"/>
      <c r="N188" s="33">
        <f t="shared" si="28"/>
        <v>44805.6</v>
      </c>
      <c r="O188" s="1">
        <v>0</v>
      </c>
      <c r="P188" s="1">
        <v>3735.93</v>
      </c>
      <c r="Q188" s="9">
        <v>0</v>
      </c>
      <c r="R188" s="6">
        <v>44831.2</v>
      </c>
      <c r="S188" s="1">
        <v>0</v>
      </c>
      <c r="T188" s="1">
        <v>1071.88</v>
      </c>
      <c r="U188" s="1">
        <v>0</v>
      </c>
      <c r="V188" s="1">
        <v>1071.88</v>
      </c>
      <c r="W188" s="1">
        <v>0</v>
      </c>
      <c r="X188" s="1">
        <v>1071.88</v>
      </c>
      <c r="Y188" s="1">
        <v>0</v>
      </c>
      <c r="Z188" s="1">
        <v>55896.09</v>
      </c>
      <c r="AA188" s="1">
        <v>0</v>
      </c>
      <c r="AB188" s="1">
        <v>1071.88</v>
      </c>
      <c r="AC188" s="1">
        <v>0</v>
      </c>
      <c r="AD188" s="1">
        <v>2698.07</v>
      </c>
      <c r="AE188" s="1">
        <v>0</v>
      </c>
      <c r="AF188" s="2">
        <v>1168.4</v>
      </c>
      <c r="AG188" s="1">
        <v>0</v>
      </c>
      <c r="AH188" s="2">
        <v>1400.81</v>
      </c>
      <c r="AI188" s="1">
        <v>0</v>
      </c>
      <c r="AJ188" s="1">
        <v>1168.4</v>
      </c>
      <c r="AK188" s="1">
        <v>0</v>
      </c>
      <c r="AL188" s="1">
        <v>1610.14</v>
      </c>
      <c r="AM188" s="1">
        <v>0</v>
      </c>
      <c r="AN188" s="1">
        <v>1168.4</v>
      </c>
      <c r="AO188" s="1">
        <v>0</v>
      </c>
      <c r="AP188" s="1">
        <v>2847.31</v>
      </c>
      <c r="AQ188" s="9">
        <f t="shared" si="30"/>
        <v>0</v>
      </c>
      <c r="AR188" s="9">
        <f t="shared" si="31"/>
        <v>72245.13999999998</v>
      </c>
      <c r="AS188" s="67">
        <f t="shared" si="32"/>
        <v>72245.13999999998</v>
      </c>
      <c r="AT188" s="68"/>
      <c r="AU188" s="68"/>
      <c r="AV188" s="78">
        <f t="shared" si="29"/>
        <v>-27439.539999999986</v>
      </c>
      <c r="AW188" s="37">
        <v>166432.28</v>
      </c>
    </row>
    <row r="189" spans="1:49" ht="18">
      <c r="A189" s="1">
        <v>179</v>
      </c>
      <c r="B189" s="1" t="s">
        <v>159</v>
      </c>
      <c r="C189" s="1">
        <v>600.6</v>
      </c>
      <c r="D189" s="1">
        <v>0</v>
      </c>
      <c r="E189" s="1">
        <f t="shared" si="24"/>
        <v>600.6</v>
      </c>
      <c r="F189" s="14">
        <v>11.16</v>
      </c>
      <c r="G189" s="2">
        <f t="shared" si="23"/>
        <v>6702.696</v>
      </c>
      <c r="H189" s="2">
        <f t="shared" si="33"/>
        <v>40216.176</v>
      </c>
      <c r="I189" s="1">
        <v>11.61</v>
      </c>
      <c r="J189" s="2">
        <f t="shared" si="25"/>
        <v>6972.966</v>
      </c>
      <c r="K189" s="2">
        <f t="shared" si="26"/>
        <v>41837.796</v>
      </c>
      <c r="L189" s="16">
        <f t="shared" si="27"/>
        <v>82053.97200000001</v>
      </c>
      <c r="M189" s="2">
        <v>-42263.52</v>
      </c>
      <c r="N189" s="33">
        <f t="shared" si="28"/>
        <v>39790.45200000001</v>
      </c>
      <c r="O189" s="1">
        <v>0</v>
      </c>
      <c r="P189" s="1">
        <v>3314.79</v>
      </c>
      <c r="Q189" s="9">
        <v>0</v>
      </c>
      <c r="R189" s="6">
        <v>39777.48</v>
      </c>
      <c r="S189" s="1">
        <v>0</v>
      </c>
      <c r="T189" s="1">
        <v>1482.27</v>
      </c>
      <c r="U189" s="1">
        <v>0</v>
      </c>
      <c r="V189" s="1">
        <v>1327.33</v>
      </c>
      <c r="W189" s="1">
        <v>0</v>
      </c>
      <c r="X189" s="1">
        <v>1404.8</v>
      </c>
      <c r="Y189" s="1">
        <v>0</v>
      </c>
      <c r="Z189" s="1">
        <v>2427.71</v>
      </c>
      <c r="AA189" s="1">
        <v>0</v>
      </c>
      <c r="AB189" s="1">
        <v>1327.33</v>
      </c>
      <c r="AC189" s="1">
        <v>0</v>
      </c>
      <c r="AD189" s="1">
        <v>1621.7</v>
      </c>
      <c r="AE189" s="1">
        <v>0</v>
      </c>
      <c r="AF189" s="2">
        <v>1381.38</v>
      </c>
      <c r="AG189" s="1">
        <v>0</v>
      </c>
      <c r="AH189" s="2">
        <v>3075.07</v>
      </c>
      <c r="AI189" s="1">
        <v>0</v>
      </c>
      <c r="AJ189" s="1">
        <v>21357.25</v>
      </c>
      <c r="AK189" s="1">
        <v>0</v>
      </c>
      <c r="AL189" s="1">
        <v>6906.16</v>
      </c>
      <c r="AM189" s="1">
        <v>0</v>
      </c>
      <c r="AN189" s="1">
        <v>8559.5</v>
      </c>
      <c r="AO189" s="1">
        <v>0</v>
      </c>
      <c r="AP189" s="1">
        <v>35599.05</v>
      </c>
      <c r="AQ189" s="9">
        <f t="shared" si="30"/>
        <v>0</v>
      </c>
      <c r="AR189" s="9">
        <f t="shared" si="31"/>
        <v>86469.55</v>
      </c>
      <c r="AS189" s="67">
        <f t="shared" si="32"/>
        <v>86469.55</v>
      </c>
      <c r="AT189" s="68"/>
      <c r="AU189" s="68">
        <f>880+980</f>
        <v>1860</v>
      </c>
      <c r="AV189" s="78">
        <f t="shared" si="29"/>
        <v>-48539.09799999999</v>
      </c>
      <c r="AW189" s="37">
        <v>73912.31</v>
      </c>
    </row>
    <row r="190" spans="1:49" ht="18">
      <c r="A190" s="1">
        <v>180</v>
      </c>
      <c r="B190" s="1" t="s">
        <v>308</v>
      </c>
      <c r="C190" s="1">
        <v>470.4</v>
      </c>
      <c r="D190" s="1">
        <v>0</v>
      </c>
      <c r="E190" s="1">
        <f t="shared" si="24"/>
        <v>470.4</v>
      </c>
      <c r="F190" s="14">
        <v>7.21</v>
      </c>
      <c r="G190" s="2">
        <f t="shared" si="23"/>
        <v>3391.584</v>
      </c>
      <c r="H190" s="2">
        <f t="shared" si="33"/>
        <v>20349.504</v>
      </c>
      <c r="I190" s="1">
        <v>7.49</v>
      </c>
      <c r="J190" s="2">
        <f t="shared" si="25"/>
        <v>3523.296</v>
      </c>
      <c r="K190" s="2">
        <f t="shared" si="26"/>
        <v>21139.775999999998</v>
      </c>
      <c r="L190" s="16">
        <f t="shared" si="27"/>
        <v>41489.28</v>
      </c>
      <c r="M190" s="2"/>
      <c r="N190" s="33">
        <f t="shared" si="28"/>
        <v>41489.28</v>
      </c>
      <c r="O190" s="1">
        <v>0</v>
      </c>
      <c r="P190" s="1">
        <v>3459.42</v>
      </c>
      <c r="Q190" s="9">
        <v>0</v>
      </c>
      <c r="R190" s="6">
        <v>41512.99</v>
      </c>
      <c r="S190" s="1">
        <v>0</v>
      </c>
      <c r="T190" s="1">
        <v>2991.96</v>
      </c>
      <c r="U190" s="1">
        <v>0</v>
      </c>
      <c r="V190" s="1">
        <v>1039.58</v>
      </c>
      <c r="W190" s="1">
        <v>0</v>
      </c>
      <c r="X190" s="1">
        <v>1039.58</v>
      </c>
      <c r="Y190" s="1">
        <v>0</v>
      </c>
      <c r="Z190" s="1">
        <v>8014.13</v>
      </c>
      <c r="AA190" s="1">
        <v>0</v>
      </c>
      <c r="AB190" s="1">
        <v>11937.5</v>
      </c>
      <c r="AC190" s="1">
        <v>0</v>
      </c>
      <c r="AD190" s="1">
        <v>2665.77</v>
      </c>
      <c r="AE190" s="1">
        <v>0</v>
      </c>
      <c r="AF190" s="2">
        <v>3729.31</v>
      </c>
      <c r="AG190" s="1">
        <v>0</v>
      </c>
      <c r="AH190" s="2">
        <v>1081.92</v>
      </c>
      <c r="AI190" s="1">
        <v>0</v>
      </c>
      <c r="AJ190" s="1">
        <v>1081.92</v>
      </c>
      <c r="AK190" s="1">
        <v>0</v>
      </c>
      <c r="AL190" s="1">
        <v>28960.79</v>
      </c>
      <c r="AM190" s="1">
        <v>0</v>
      </c>
      <c r="AN190" s="1">
        <v>18967.79</v>
      </c>
      <c r="AO190" s="1">
        <v>0</v>
      </c>
      <c r="AP190" s="1">
        <v>4706.55</v>
      </c>
      <c r="AQ190" s="9">
        <f t="shared" si="30"/>
        <v>0</v>
      </c>
      <c r="AR190" s="9">
        <f t="shared" si="31"/>
        <v>86216.8</v>
      </c>
      <c r="AS190" s="67">
        <f t="shared" si="32"/>
        <v>86216.8</v>
      </c>
      <c r="AT190" s="68"/>
      <c r="AU190" s="68"/>
      <c r="AV190" s="78">
        <f t="shared" si="29"/>
        <v>-44727.520000000004</v>
      </c>
      <c r="AW190" s="37">
        <v>104358.79</v>
      </c>
    </row>
    <row r="191" spans="1:49" ht="18">
      <c r="A191" s="1">
        <v>181</v>
      </c>
      <c r="B191" s="1" t="s">
        <v>160</v>
      </c>
      <c r="C191" s="1">
        <v>470.9</v>
      </c>
      <c r="D191" s="1">
        <v>0</v>
      </c>
      <c r="E191" s="1">
        <f t="shared" si="24"/>
        <v>470.9</v>
      </c>
      <c r="F191" s="14">
        <v>7.87</v>
      </c>
      <c r="G191" s="2">
        <f t="shared" si="23"/>
        <v>3705.9829999999997</v>
      </c>
      <c r="H191" s="2">
        <f t="shared" si="33"/>
        <v>22235.897999999997</v>
      </c>
      <c r="I191" s="1">
        <v>8.18</v>
      </c>
      <c r="J191" s="2">
        <f t="shared" si="25"/>
        <v>3851.9619999999995</v>
      </c>
      <c r="K191" s="2">
        <f t="shared" si="26"/>
        <v>23111.771999999997</v>
      </c>
      <c r="L191" s="16">
        <f t="shared" si="27"/>
        <v>45347.67</v>
      </c>
      <c r="M191" s="2"/>
      <c r="N191" s="33">
        <f t="shared" si="28"/>
        <v>45347.67</v>
      </c>
      <c r="O191" s="1">
        <v>0</v>
      </c>
      <c r="P191" s="1">
        <v>3780.1</v>
      </c>
      <c r="Q191" s="9">
        <v>0</v>
      </c>
      <c r="R191" s="6">
        <v>45361.23</v>
      </c>
      <c r="S191" s="1">
        <v>0</v>
      </c>
      <c r="T191" s="1">
        <v>1040.69</v>
      </c>
      <c r="U191" s="1">
        <v>0</v>
      </c>
      <c r="V191" s="1">
        <v>1040.69</v>
      </c>
      <c r="W191" s="1">
        <v>0</v>
      </c>
      <c r="X191" s="1">
        <v>1040.69</v>
      </c>
      <c r="Y191" s="1">
        <v>0</v>
      </c>
      <c r="Z191" s="1">
        <v>1782.07</v>
      </c>
      <c r="AA191" s="1">
        <v>0</v>
      </c>
      <c r="AB191" s="1">
        <v>1040.69</v>
      </c>
      <c r="AC191" s="1">
        <v>0</v>
      </c>
      <c r="AD191" s="1">
        <v>1040.69</v>
      </c>
      <c r="AE191" s="1">
        <v>0</v>
      </c>
      <c r="AF191" s="2">
        <v>1083.07</v>
      </c>
      <c r="AG191" s="1">
        <v>0</v>
      </c>
      <c r="AH191" s="2">
        <v>1083.07</v>
      </c>
      <c r="AI191" s="1">
        <v>0</v>
      </c>
      <c r="AJ191" s="1">
        <v>1083.07</v>
      </c>
      <c r="AK191" s="1">
        <v>0</v>
      </c>
      <c r="AL191" s="1">
        <v>3581.27</v>
      </c>
      <c r="AM191" s="1">
        <v>0</v>
      </c>
      <c r="AN191" s="1">
        <v>4103.79</v>
      </c>
      <c r="AO191" s="1">
        <v>0</v>
      </c>
      <c r="AP191" s="1">
        <v>3749.87</v>
      </c>
      <c r="AQ191" s="9">
        <f t="shared" si="30"/>
        <v>0</v>
      </c>
      <c r="AR191" s="9">
        <f t="shared" si="31"/>
        <v>21669.66</v>
      </c>
      <c r="AS191" s="67">
        <f t="shared" si="32"/>
        <v>21669.66</v>
      </c>
      <c r="AT191" s="68"/>
      <c r="AU191" s="68">
        <v>880</v>
      </c>
      <c r="AV191" s="78">
        <f t="shared" si="29"/>
        <v>22798.01</v>
      </c>
      <c r="AW191" s="37">
        <v>20610.47</v>
      </c>
    </row>
    <row r="192" spans="1:49" ht="18">
      <c r="A192" s="1">
        <v>182</v>
      </c>
      <c r="B192" s="1" t="s">
        <v>309</v>
      </c>
      <c r="C192" s="1">
        <v>512.9</v>
      </c>
      <c r="D192" s="1">
        <v>0</v>
      </c>
      <c r="E192" s="1">
        <f t="shared" si="24"/>
        <v>512.9</v>
      </c>
      <c r="F192" s="14">
        <v>7.21</v>
      </c>
      <c r="G192" s="2">
        <f t="shared" si="23"/>
        <v>3698.009</v>
      </c>
      <c r="H192" s="2">
        <f t="shared" si="33"/>
        <v>22188.054</v>
      </c>
      <c r="I192" s="1">
        <v>7.49</v>
      </c>
      <c r="J192" s="2">
        <f t="shared" si="25"/>
        <v>3841.621</v>
      </c>
      <c r="K192" s="2">
        <f t="shared" si="26"/>
        <v>23049.726000000002</v>
      </c>
      <c r="L192" s="16">
        <f t="shared" si="27"/>
        <v>45237.78</v>
      </c>
      <c r="M192" s="2"/>
      <c r="N192" s="33">
        <f t="shared" si="28"/>
        <v>45237.78</v>
      </c>
      <c r="O192" s="1">
        <v>0</v>
      </c>
      <c r="P192" s="1">
        <v>3771.97</v>
      </c>
      <c r="Q192" s="9">
        <v>0</v>
      </c>
      <c r="R192" s="6">
        <v>45263.63</v>
      </c>
      <c r="S192" s="1">
        <v>0</v>
      </c>
      <c r="T192" s="1">
        <v>1133.51</v>
      </c>
      <c r="U192" s="1">
        <v>0</v>
      </c>
      <c r="V192" s="1">
        <v>1133.51</v>
      </c>
      <c r="W192" s="1">
        <v>0</v>
      </c>
      <c r="X192" s="1">
        <v>1133.51</v>
      </c>
      <c r="Y192" s="1">
        <v>0</v>
      </c>
      <c r="Z192" s="1">
        <v>1558.26</v>
      </c>
      <c r="AA192" s="1">
        <v>0</v>
      </c>
      <c r="AB192" s="1">
        <v>1133.51</v>
      </c>
      <c r="AC192" s="1">
        <v>0</v>
      </c>
      <c r="AD192" s="1">
        <v>2759.7</v>
      </c>
      <c r="AE192" s="1">
        <v>0</v>
      </c>
      <c r="AF192" s="2">
        <v>9369.93</v>
      </c>
      <c r="AG192" s="1">
        <v>0</v>
      </c>
      <c r="AH192" s="2">
        <v>1543.04</v>
      </c>
      <c r="AI192" s="1">
        <v>0</v>
      </c>
      <c r="AJ192" s="1">
        <v>1179.67</v>
      </c>
      <c r="AK192" s="1">
        <v>0</v>
      </c>
      <c r="AL192" s="1">
        <v>1179.67</v>
      </c>
      <c r="AM192" s="1">
        <v>0</v>
      </c>
      <c r="AN192" s="1">
        <v>1179.67</v>
      </c>
      <c r="AO192" s="1">
        <v>0</v>
      </c>
      <c r="AP192" s="1">
        <v>2858.58</v>
      </c>
      <c r="AQ192" s="9">
        <f t="shared" si="30"/>
        <v>0</v>
      </c>
      <c r="AR192" s="9">
        <f t="shared" si="31"/>
        <v>26162.559999999998</v>
      </c>
      <c r="AS192" s="67">
        <f t="shared" si="32"/>
        <v>26162.559999999998</v>
      </c>
      <c r="AT192" s="68"/>
      <c r="AU192" s="68"/>
      <c r="AV192" s="78">
        <f t="shared" si="29"/>
        <v>19075.22</v>
      </c>
      <c r="AW192" s="37">
        <v>35439.47</v>
      </c>
    </row>
    <row r="193" spans="1:49" ht="18">
      <c r="A193" s="1">
        <v>183</v>
      </c>
      <c r="B193" s="1" t="s">
        <v>161</v>
      </c>
      <c r="C193" s="1">
        <v>470.5</v>
      </c>
      <c r="D193" s="1">
        <v>0</v>
      </c>
      <c r="E193" s="1">
        <f t="shared" si="24"/>
        <v>470.5</v>
      </c>
      <c r="F193" s="14">
        <v>7.87</v>
      </c>
      <c r="G193" s="2">
        <f t="shared" si="23"/>
        <v>3702.835</v>
      </c>
      <c r="H193" s="2">
        <f t="shared" si="33"/>
        <v>22217.010000000002</v>
      </c>
      <c r="I193" s="1">
        <v>8.18</v>
      </c>
      <c r="J193" s="2">
        <f t="shared" si="25"/>
        <v>3848.69</v>
      </c>
      <c r="K193" s="2">
        <f t="shared" si="26"/>
        <v>23092.14</v>
      </c>
      <c r="L193" s="16">
        <f t="shared" si="27"/>
        <v>45309.15</v>
      </c>
      <c r="M193" s="2">
        <v>-38429.59</v>
      </c>
      <c r="N193" s="33">
        <f t="shared" si="28"/>
        <v>6879.560000000005</v>
      </c>
      <c r="O193" s="1">
        <v>0</v>
      </c>
      <c r="P193" s="1">
        <v>1059.7</v>
      </c>
      <c r="Q193" s="9">
        <v>0</v>
      </c>
      <c r="R193" s="6">
        <v>12716.39</v>
      </c>
      <c r="S193" s="1">
        <v>0</v>
      </c>
      <c r="T193" s="1">
        <v>1039.81</v>
      </c>
      <c r="U193" s="1">
        <v>0</v>
      </c>
      <c r="V193" s="1">
        <v>1665.41</v>
      </c>
      <c r="W193" s="1">
        <v>0</v>
      </c>
      <c r="X193" s="1">
        <v>1039.81</v>
      </c>
      <c r="Y193" s="1">
        <v>0</v>
      </c>
      <c r="Z193" s="1">
        <v>1039.81</v>
      </c>
      <c r="AA193" s="1">
        <v>0</v>
      </c>
      <c r="AB193" s="1">
        <v>1039.81</v>
      </c>
      <c r="AC193" s="1">
        <v>0</v>
      </c>
      <c r="AD193" s="1">
        <v>1039.81</v>
      </c>
      <c r="AE193" s="1">
        <v>0</v>
      </c>
      <c r="AF193" s="2">
        <v>1082.15</v>
      </c>
      <c r="AG193" s="1">
        <v>0</v>
      </c>
      <c r="AH193" s="2">
        <v>1082.15</v>
      </c>
      <c r="AI193" s="1">
        <v>0</v>
      </c>
      <c r="AJ193" s="1">
        <v>1947.86</v>
      </c>
      <c r="AK193" s="1">
        <v>0</v>
      </c>
      <c r="AL193" s="1">
        <v>3023.27</v>
      </c>
      <c r="AM193" s="1">
        <v>0</v>
      </c>
      <c r="AN193" s="1">
        <v>4102.87</v>
      </c>
      <c r="AO193" s="1">
        <v>0</v>
      </c>
      <c r="AP193" s="1">
        <v>1106.63</v>
      </c>
      <c r="AQ193" s="9">
        <f t="shared" si="30"/>
        <v>0</v>
      </c>
      <c r="AR193" s="9">
        <f t="shared" si="31"/>
        <v>19209.39</v>
      </c>
      <c r="AS193" s="67">
        <f t="shared" si="32"/>
        <v>19209.39</v>
      </c>
      <c r="AT193" s="68"/>
      <c r="AU193" s="68">
        <v>880</v>
      </c>
      <c r="AV193" s="78">
        <f t="shared" si="29"/>
        <v>-13209.829999999994</v>
      </c>
      <c r="AW193" s="37">
        <v>16522.77</v>
      </c>
    </row>
    <row r="194" spans="1:49" ht="18">
      <c r="A194" s="1">
        <v>184</v>
      </c>
      <c r="B194" s="1" t="s">
        <v>162</v>
      </c>
      <c r="C194" s="1">
        <v>348</v>
      </c>
      <c r="D194" s="1">
        <v>0</v>
      </c>
      <c r="E194" s="1">
        <f t="shared" si="24"/>
        <v>348</v>
      </c>
      <c r="F194" s="14">
        <v>7.24</v>
      </c>
      <c r="G194" s="2">
        <f t="shared" si="23"/>
        <v>2519.52</v>
      </c>
      <c r="H194" s="2">
        <f t="shared" si="33"/>
        <v>15117.119999999999</v>
      </c>
      <c r="I194" s="1">
        <v>7.53</v>
      </c>
      <c r="J194" s="2">
        <f t="shared" si="25"/>
        <v>2620.44</v>
      </c>
      <c r="K194" s="2">
        <f t="shared" si="26"/>
        <v>15722.64</v>
      </c>
      <c r="L194" s="16">
        <f t="shared" si="27"/>
        <v>30839.76</v>
      </c>
      <c r="M194" s="2">
        <v>-9071</v>
      </c>
      <c r="N194" s="33">
        <f t="shared" si="28"/>
        <v>21768.76</v>
      </c>
      <c r="O194" s="1">
        <v>0</v>
      </c>
      <c r="P194" s="1">
        <v>1813.99</v>
      </c>
      <c r="Q194" s="9">
        <v>0</v>
      </c>
      <c r="R194" s="6">
        <v>21767.92</v>
      </c>
      <c r="S194" s="1">
        <v>0</v>
      </c>
      <c r="T194" s="1">
        <v>9423.45</v>
      </c>
      <c r="U194" s="1">
        <v>0</v>
      </c>
      <c r="V194" s="1">
        <v>796.92</v>
      </c>
      <c r="W194" s="1">
        <v>0</v>
      </c>
      <c r="X194" s="1">
        <v>769.08</v>
      </c>
      <c r="Y194" s="1">
        <v>0</v>
      </c>
      <c r="Z194" s="1">
        <v>1729.49</v>
      </c>
      <c r="AA194" s="1">
        <v>0</v>
      </c>
      <c r="AB194" s="1">
        <v>769.08</v>
      </c>
      <c r="AC194" s="1">
        <v>0</v>
      </c>
      <c r="AD194" s="1">
        <v>1808.82</v>
      </c>
      <c r="AE194" s="1">
        <v>0</v>
      </c>
      <c r="AF194" s="2">
        <v>800.4</v>
      </c>
      <c r="AG194" s="1">
        <v>0</v>
      </c>
      <c r="AH194" s="2">
        <v>1187.9</v>
      </c>
      <c r="AI194" s="1">
        <v>0</v>
      </c>
      <c r="AJ194" s="1">
        <v>800.4</v>
      </c>
      <c r="AK194" s="1">
        <v>0</v>
      </c>
      <c r="AL194" s="1">
        <v>3298.6</v>
      </c>
      <c r="AM194" s="1">
        <v>0</v>
      </c>
      <c r="AN194" s="1">
        <v>5963.44</v>
      </c>
      <c r="AO194" s="1">
        <v>0</v>
      </c>
      <c r="AP194" s="1">
        <v>3270.6</v>
      </c>
      <c r="AQ194" s="9">
        <f t="shared" si="30"/>
        <v>0</v>
      </c>
      <c r="AR194" s="9">
        <f t="shared" si="31"/>
        <v>30618.179999999997</v>
      </c>
      <c r="AS194" s="67">
        <f t="shared" si="32"/>
        <v>30618.179999999997</v>
      </c>
      <c r="AT194" s="68"/>
      <c r="AU194" s="68">
        <v>880</v>
      </c>
      <c r="AV194" s="78">
        <f t="shared" si="29"/>
        <v>-9729.419999999998</v>
      </c>
      <c r="AW194" s="37">
        <v>61306.84</v>
      </c>
    </row>
    <row r="195" spans="1:49" ht="18">
      <c r="A195" s="1">
        <v>185</v>
      </c>
      <c r="B195" s="1" t="s">
        <v>163</v>
      </c>
      <c r="C195" s="1">
        <v>7620.1</v>
      </c>
      <c r="D195" s="1">
        <v>159</v>
      </c>
      <c r="E195" s="1">
        <f t="shared" si="24"/>
        <v>7779.1</v>
      </c>
      <c r="F195" s="14">
        <v>12.85</v>
      </c>
      <c r="G195" s="2">
        <f t="shared" si="23"/>
        <v>99961.435</v>
      </c>
      <c r="H195" s="2">
        <f t="shared" si="33"/>
        <v>599768.61</v>
      </c>
      <c r="I195" s="1">
        <v>13.37</v>
      </c>
      <c r="J195" s="2">
        <f t="shared" si="25"/>
        <v>104006.567</v>
      </c>
      <c r="K195" s="2">
        <f t="shared" si="26"/>
        <v>624039.402</v>
      </c>
      <c r="L195" s="16">
        <f t="shared" si="27"/>
        <v>1223808.012</v>
      </c>
      <c r="M195" s="2"/>
      <c r="N195" s="33">
        <f t="shared" si="28"/>
        <v>1223808.012</v>
      </c>
      <c r="O195" s="1">
        <v>57288.4</v>
      </c>
      <c r="P195" s="1">
        <v>44672.26</v>
      </c>
      <c r="Q195" s="9">
        <v>687460.85</v>
      </c>
      <c r="R195" s="6">
        <v>536067.12</v>
      </c>
      <c r="S195" s="1">
        <v>16332.81</v>
      </c>
      <c r="T195" s="1">
        <v>19622.21</v>
      </c>
      <c r="U195" s="1">
        <v>29190.92</v>
      </c>
      <c r="V195" s="1">
        <v>31703.39</v>
      </c>
      <c r="W195" s="1">
        <v>31151.38</v>
      </c>
      <c r="X195" s="1">
        <v>21979.35</v>
      </c>
      <c r="Y195" s="1">
        <v>15345.49</v>
      </c>
      <c r="Z195" s="1">
        <v>29710.9</v>
      </c>
      <c r="AA195" s="1">
        <v>29865.45</v>
      </c>
      <c r="AB195" s="1">
        <v>160067.31</v>
      </c>
      <c r="AC195" s="1">
        <v>310381.08</v>
      </c>
      <c r="AD195" s="1">
        <v>36158.85</v>
      </c>
      <c r="AE195" s="1">
        <v>68494.16</v>
      </c>
      <c r="AF195" s="2">
        <v>19788.13</v>
      </c>
      <c r="AG195" s="1">
        <v>92947.84</v>
      </c>
      <c r="AH195" s="2">
        <v>18424.88</v>
      </c>
      <c r="AI195" s="1">
        <v>46759.1</v>
      </c>
      <c r="AJ195" s="1">
        <v>19424.76</v>
      </c>
      <c r="AK195" s="1">
        <v>17723.99</v>
      </c>
      <c r="AL195" s="1">
        <v>24082.57</v>
      </c>
      <c r="AM195" s="1">
        <v>16979.87</v>
      </c>
      <c r="AN195" s="1">
        <v>23792.4</v>
      </c>
      <c r="AO195" s="1">
        <v>17593.19</v>
      </c>
      <c r="AP195" s="1">
        <v>25422.74</v>
      </c>
      <c r="AQ195" s="9">
        <f t="shared" si="30"/>
        <v>692765.2799999999</v>
      </c>
      <c r="AR195" s="9">
        <f t="shared" si="31"/>
        <v>430177.49000000005</v>
      </c>
      <c r="AS195" s="67">
        <f t="shared" si="32"/>
        <v>1122942.77</v>
      </c>
      <c r="AT195" s="68"/>
      <c r="AU195" s="68"/>
      <c r="AV195" s="78">
        <f t="shared" si="29"/>
        <v>100865.24200000009</v>
      </c>
      <c r="AW195" s="37">
        <v>424255.44</v>
      </c>
    </row>
    <row r="196" spans="1:49" ht="18">
      <c r="A196" s="1">
        <v>186</v>
      </c>
      <c r="B196" s="1" t="s">
        <v>164</v>
      </c>
      <c r="C196" s="1">
        <v>576.3</v>
      </c>
      <c r="D196" s="1">
        <v>0</v>
      </c>
      <c r="E196" s="1">
        <f t="shared" si="24"/>
        <v>576.3</v>
      </c>
      <c r="F196" s="14">
        <v>10.54</v>
      </c>
      <c r="G196" s="2">
        <f t="shared" si="23"/>
        <v>6074.201999999999</v>
      </c>
      <c r="H196" s="2">
        <f aca="true" t="shared" si="34" ref="H196:H243">G196*6</f>
        <v>36445.212</v>
      </c>
      <c r="I196" s="1">
        <v>10.96</v>
      </c>
      <c r="J196" s="2">
        <f t="shared" si="25"/>
        <v>6316.248</v>
      </c>
      <c r="K196" s="2">
        <f t="shared" si="26"/>
        <v>37897.488</v>
      </c>
      <c r="L196" s="16">
        <f t="shared" si="27"/>
        <v>74342.7</v>
      </c>
      <c r="M196" s="2"/>
      <c r="N196" s="33">
        <f t="shared" si="28"/>
        <v>74342.7</v>
      </c>
      <c r="O196" s="1">
        <v>0</v>
      </c>
      <c r="P196" s="1">
        <v>6195.69</v>
      </c>
      <c r="Q196" s="9">
        <v>0</v>
      </c>
      <c r="R196" s="6">
        <v>74348.23</v>
      </c>
      <c r="S196" s="1">
        <v>0</v>
      </c>
      <c r="T196" s="1">
        <v>1628.92</v>
      </c>
      <c r="U196" s="1">
        <v>0</v>
      </c>
      <c r="V196" s="1">
        <v>1628.92</v>
      </c>
      <c r="W196" s="1">
        <v>0</v>
      </c>
      <c r="X196" s="1">
        <v>1628.92</v>
      </c>
      <c r="Y196" s="1">
        <v>0</v>
      </c>
      <c r="Z196" s="1">
        <v>6062.4</v>
      </c>
      <c r="AA196" s="1">
        <v>0</v>
      </c>
      <c r="AB196" s="1">
        <v>1628.92</v>
      </c>
      <c r="AC196" s="1">
        <v>0</v>
      </c>
      <c r="AD196" s="1">
        <v>1845.82</v>
      </c>
      <c r="AE196" s="1">
        <v>0</v>
      </c>
      <c r="AF196" s="2">
        <v>1680.79</v>
      </c>
      <c r="AG196" s="1">
        <v>0</v>
      </c>
      <c r="AH196" s="2">
        <v>3157.33</v>
      </c>
      <c r="AI196" s="1">
        <v>0</v>
      </c>
      <c r="AJ196" s="1">
        <v>1680.79</v>
      </c>
      <c r="AK196" s="1">
        <v>0</v>
      </c>
      <c r="AL196" s="1">
        <v>4178.99</v>
      </c>
      <c r="AM196" s="1">
        <v>0</v>
      </c>
      <c r="AN196" s="1">
        <v>7426.43</v>
      </c>
      <c r="AO196" s="1">
        <v>0</v>
      </c>
      <c r="AP196" s="1">
        <v>2680.79</v>
      </c>
      <c r="AQ196" s="9">
        <f t="shared" si="30"/>
        <v>0</v>
      </c>
      <c r="AR196" s="9">
        <f t="shared" si="31"/>
        <v>35229.02</v>
      </c>
      <c r="AS196" s="67">
        <f t="shared" si="32"/>
        <v>35229.02</v>
      </c>
      <c r="AT196" s="68"/>
      <c r="AU196" s="68"/>
      <c r="AV196" s="78">
        <f t="shared" si="29"/>
        <v>39113.68</v>
      </c>
      <c r="AW196" s="37">
        <v>163170.43</v>
      </c>
    </row>
    <row r="197" spans="1:49" ht="18">
      <c r="A197" s="1">
        <v>187</v>
      </c>
      <c r="B197" s="1" t="s">
        <v>165</v>
      </c>
      <c r="C197" s="1">
        <v>394.1</v>
      </c>
      <c r="D197" s="1">
        <v>0</v>
      </c>
      <c r="E197" s="1">
        <f t="shared" si="24"/>
        <v>394.1</v>
      </c>
      <c r="F197" s="14">
        <v>8.7</v>
      </c>
      <c r="G197" s="2">
        <f t="shared" si="23"/>
        <v>3428.67</v>
      </c>
      <c r="H197" s="2">
        <f t="shared" si="34"/>
        <v>20572.02</v>
      </c>
      <c r="I197" s="1">
        <v>9.09</v>
      </c>
      <c r="J197" s="2">
        <f t="shared" si="25"/>
        <v>3582.369</v>
      </c>
      <c r="K197" s="2">
        <f t="shared" si="26"/>
        <v>21494.214</v>
      </c>
      <c r="L197" s="16">
        <f t="shared" si="27"/>
        <v>42066.234</v>
      </c>
      <c r="M197" s="2">
        <v>-1760.48</v>
      </c>
      <c r="N197" s="33">
        <f t="shared" si="28"/>
        <v>40305.75399999999</v>
      </c>
      <c r="O197" s="1">
        <v>0</v>
      </c>
      <c r="P197" s="1">
        <v>3350.54</v>
      </c>
      <c r="Q197" s="9">
        <v>0</v>
      </c>
      <c r="R197" s="6">
        <v>40206.44</v>
      </c>
      <c r="S197" s="1">
        <v>0</v>
      </c>
      <c r="T197" s="1">
        <v>1048.61</v>
      </c>
      <c r="U197" s="1">
        <v>0</v>
      </c>
      <c r="V197" s="1">
        <v>1048.61</v>
      </c>
      <c r="W197" s="1">
        <v>0</v>
      </c>
      <c r="X197" s="1">
        <v>1048.61</v>
      </c>
      <c r="Y197" s="1">
        <v>0</v>
      </c>
      <c r="Z197" s="1">
        <v>2009.02</v>
      </c>
      <c r="AA197" s="1">
        <v>0</v>
      </c>
      <c r="AB197" s="1">
        <v>1048.61</v>
      </c>
      <c r="AC197" s="1">
        <v>0</v>
      </c>
      <c r="AD197" s="1">
        <v>1048.61</v>
      </c>
      <c r="AE197" s="1">
        <v>0</v>
      </c>
      <c r="AF197" s="2">
        <v>1084.08</v>
      </c>
      <c r="AG197" s="1">
        <v>0</v>
      </c>
      <c r="AH197" s="2">
        <v>3789.5</v>
      </c>
      <c r="AI197" s="1">
        <v>0</v>
      </c>
      <c r="AJ197" s="1">
        <v>11325</v>
      </c>
      <c r="AK197" s="1">
        <v>0</v>
      </c>
      <c r="AL197" s="1">
        <v>4177.37</v>
      </c>
      <c r="AM197" s="1">
        <v>0</v>
      </c>
      <c r="AN197" s="1">
        <v>12538.86</v>
      </c>
      <c r="AO197" s="1">
        <v>0</v>
      </c>
      <c r="AP197" s="1">
        <v>2203.65</v>
      </c>
      <c r="AQ197" s="9">
        <f t="shared" si="30"/>
        <v>0</v>
      </c>
      <c r="AR197" s="9">
        <f t="shared" si="31"/>
        <v>42370.530000000006</v>
      </c>
      <c r="AS197" s="67">
        <f t="shared" si="32"/>
        <v>42370.530000000006</v>
      </c>
      <c r="AT197" s="68"/>
      <c r="AU197" s="68">
        <v>880</v>
      </c>
      <c r="AV197" s="78">
        <f t="shared" si="29"/>
        <v>-2944.7760000000126</v>
      </c>
      <c r="AW197" s="37">
        <v>191804.95</v>
      </c>
    </row>
    <row r="198" spans="1:49" ht="18">
      <c r="A198" s="1">
        <v>188</v>
      </c>
      <c r="B198" s="1" t="s">
        <v>166</v>
      </c>
      <c r="C198" s="1">
        <v>618.5</v>
      </c>
      <c r="D198" s="1">
        <v>0</v>
      </c>
      <c r="E198" s="1">
        <f t="shared" si="24"/>
        <v>618.5</v>
      </c>
      <c r="F198" s="14">
        <v>11.16</v>
      </c>
      <c r="G198" s="2">
        <f t="shared" si="23"/>
        <v>6902.46</v>
      </c>
      <c r="H198" s="2">
        <f t="shared" si="34"/>
        <v>41414.76</v>
      </c>
      <c r="I198" s="1">
        <v>11.97</v>
      </c>
      <c r="J198" s="2">
        <f t="shared" si="25"/>
        <v>7403.445000000001</v>
      </c>
      <c r="K198" s="2">
        <f t="shared" si="26"/>
        <v>44420.670000000006</v>
      </c>
      <c r="L198" s="16">
        <f t="shared" si="27"/>
        <v>85835.43000000001</v>
      </c>
      <c r="M198" s="2">
        <v>-21135.16</v>
      </c>
      <c r="N198" s="33">
        <f t="shared" si="28"/>
        <v>64700.270000000004</v>
      </c>
      <c r="O198" s="1">
        <v>2832.46</v>
      </c>
      <c r="P198" s="1">
        <v>2446.79</v>
      </c>
      <c r="Q198" s="9">
        <v>33989.47</v>
      </c>
      <c r="R198" s="6">
        <v>29361.48</v>
      </c>
      <c r="S198" s="1">
        <v>2500</v>
      </c>
      <c r="T198" s="1">
        <v>2418.69</v>
      </c>
      <c r="U198" s="1">
        <v>0</v>
      </c>
      <c r="V198" s="1">
        <v>2161.35</v>
      </c>
      <c r="W198" s="1">
        <v>0</v>
      </c>
      <c r="X198" s="1">
        <v>1699.48</v>
      </c>
      <c r="Y198" s="1">
        <v>424.75</v>
      </c>
      <c r="Z198" s="1">
        <v>2080.2</v>
      </c>
      <c r="AA198" s="1">
        <v>0</v>
      </c>
      <c r="AB198" s="1">
        <v>1776.96</v>
      </c>
      <c r="AC198" s="1">
        <v>0</v>
      </c>
      <c r="AD198" s="1">
        <v>1544.54</v>
      </c>
      <c r="AE198" s="1">
        <v>0</v>
      </c>
      <c r="AF198" s="2">
        <v>1600.2</v>
      </c>
      <c r="AG198" s="1">
        <v>3407.37</v>
      </c>
      <c r="AH198" s="2">
        <v>1600.2</v>
      </c>
      <c r="AI198" s="1">
        <v>1744.17</v>
      </c>
      <c r="AJ198" s="1">
        <v>1755.14</v>
      </c>
      <c r="AK198" s="1">
        <v>2875.06</v>
      </c>
      <c r="AL198" s="1">
        <v>2157.28</v>
      </c>
      <c r="AM198" s="1">
        <v>4579.66</v>
      </c>
      <c r="AN198" s="1">
        <v>3280.12</v>
      </c>
      <c r="AO198" s="1">
        <v>933.94</v>
      </c>
      <c r="AP198" s="1">
        <v>3855.81</v>
      </c>
      <c r="AQ198" s="9">
        <f t="shared" si="30"/>
        <v>16464.95</v>
      </c>
      <c r="AR198" s="9">
        <f t="shared" si="31"/>
        <v>25929.97</v>
      </c>
      <c r="AS198" s="67">
        <f t="shared" si="32"/>
        <v>42394.92</v>
      </c>
      <c r="AT198" s="68"/>
      <c r="AU198" s="68">
        <v>880</v>
      </c>
      <c r="AV198" s="78">
        <f t="shared" si="29"/>
        <v>21425.350000000006</v>
      </c>
      <c r="AW198" s="37">
        <v>15844.48</v>
      </c>
    </row>
    <row r="199" spans="1:49" ht="18">
      <c r="A199" s="1">
        <v>189</v>
      </c>
      <c r="B199" s="1" t="s">
        <v>310</v>
      </c>
      <c r="C199" s="1">
        <v>519.8</v>
      </c>
      <c r="D199" s="1">
        <v>0</v>
      </c>
      <c r="E199" s="1">
        <f t="shared" si="24"/>
        <v>519.8</v>
      </c>
      <c r="F199" s="14">
        <v>10.5</v>
      </c>
      <c r="G199" s="2">
        <f t="shared" si="23"/>
        <v>5457.9</v>
      </c>
      <c r="H199" s="2">
        <f t="shared" si="34"/>
        <v>32747.399999999998</v>
      </c>
      <c r="I199" s="1">
        <v>10.92</v>
      </c>
      <c r="J199" s="2">
        <f t="shared" si="25"/>
        <v>5676.215999999999</v>
      </c>
      <c r="K199" s="2">
        <f t="shared" si="26"/>
        <v>34057.295999999995</v>
      </c>
      <c r="L199" s="16">
        <f t="shared" si="27"/>
        <v>66804.696</v>
      </c>
      <c r="M199" s="2">
        <v>-51428.75</v>
      </c>
      <c r="N199" s="33">
        <f t="shared" si="28"/>
        <v>15375.945999999996</v>
      </c>
      <c r="O199" s="1">
        <v>0</v>
      </c>
      <c r="P199" s="1">
        <v>1281.33</v>
      </c>
      <c r="Q199" s="9">
        <v>0</v>
      </c>
      <c r="R199" s="6">
        <v>15375.95</v>
      </c>
      <c r="S199" s="1">
        <v>0</v>
      </c>
      <c r="T199" s="1">
        <v>9874.94</v>
      </c>
      <c r="U199" s="1">
        <v>0</v>
      </c>
      <c r="V199" s="1">
        <v>6013.06</v>
      </c>
      <c r="W199" s="1">
        <v>0</v>
      </c>
      <c r="X199" s="1">
        <v>1148.76</v>
      </c>
      <c r="Y199" s="1">
        <v>0</v>
      </c>
      <c r="Z199" s="1">
        <v>3874.77</v>
      </c>
      <c r="AA199" s="1">
        <v>0</v>
      </c>
      <c r="AB199" s="1">
        <v>1148.76</v>
      </c>
      <c r="AC199" s="1">
        <v>0</v>
      </c>
      <c r="AD199" s="1">
        <v>1148.76</v>
      </c>
      <c r="AE199" s="1">
        <v>0</v>
      </c>
      <c r="AF199" s="2">
        <v>1195.54</v>
      </c>
      <c r="AG199" s="1">
        <v>0</v>
      </c>
      <c r="AH199" s="2">
        <v>1505.42</v>
      </c>
      <c r="AI199" s="1">
        <v>0</v>
      </c>
      <c r="AJ199" s="1">
        <v>1195.54</v>
      </c>
      <c r="AK199" s="1">
        <v>0</v>
      </c>
      <c r="AL199" s="1">
        <v>4687.29</v>
      </c>
      <c r="AM199" s="1">
        <v>0</v>
      </c>
      <c r="AN199" s="1">
        <v>1195.54</v>
      </c>
      <c r="AO199" s="1">
        <v>0</v>
      </c>
      <c r="AP199" s="1">
        <v>1195.54</v>
      </c>
      <c r="AQ199" s="9">
        <f t="shared" si="30"/>
        <v>0</v>
      </c>
      <c r="AR199" s="9">
        <f t="shared" si="31"/>
        <v>34183.92</v>
      </c>
      <c r="AS199" s="67">
        <f t="shared" si="32"/>
        <v>34183.92</v>
      </c>
      <c r="AT199" s="68"/>
      <c r="AU199" s="68"/>
      <c r="AV199" s="78">
        <f t="shared" si="29"/>
        <v>-18807.974000000002</v>
      </c>
      <c r="AW199" s="37">
        <v>380636.8</v>
      </c>
    </row>
    <row r="200" spans="1:49" ht="18">
      <c r="A200" s="1">
        <v>190</v>
      </c>
      <c r="B200" s="1" t="s">
        <v>167</v>
      </c>
      <c r="C200" s="1">
        <v>596.9</v>
      </c>
      <c r="D200" s="1">
        <v>0</v>
      </c>
      <c r="E200" s="1">
        <f t="shared" si="24"/>
        <v>596.9</v>
      </c>
      <c r="F200" s="14">
        <v>10.54</v>
      </c>
      <c r="G200" s="2">
        <f t="shared" si="23"/>
        <v>6291.325999999999</v>
      </c>
      <c r="H200" s="2">
        <f t="shared" si="34"/>
        <v>37747.95599999999</v>
      </c>
      <c r="I200" s="1">
        <v>10.96</v>
      </c>
      <c r="J200" s="2">
        <f t="shared" si="25"/>
        <v>6542.024</v>
      </c>
      <c r="K200" s="2">
        <f t="shared" si="26"/>
        <v>39252.144</v>
      </c>
      <c r="L200" s="16">
        <f t="shared" si="27"/>
        <v>77000.09999999999</v>
      </c>
      <c r="M200" s="2">
        <v>-74522.77</v>
      </c>
      <c r="N200" s="33">
        <f t="shared" si="28"/>
        <v>2477.329999999987</v>
      </c>
      <c r="O200" s="1">
        <v>0</v>
      </c>
      <c r="P200" s="1">
        <v>2684.73</v>
      </c>
      <c r="Q200" s="9">
        <v>0</v>
      </c>
      <c r="R200" s="6">
        <v>32216.71</v>
      </c>
      <c r="S200" s="1">
        <v>0</v>
      </c>
      <c r="T200" s="1">
        <v>1674.45</v>
      </c>
      <c r="U200" s="1">
        <v>0</v>
      </c>
      <c r="V200" s="1">
        <v>2780.78</v>
      </c>
      <c r="W200" s="1">
        <v>0</v>
      </c>
      <c r="X200" s="1">
        <v>1674.45</v>
      </c>
      <c r="Y200" s="1">
        <v>0</v>
      </c>
      <c r="Z200" s="1">
        <v>11742.89</v>
      </c>
      <c r="AA200" s="1">
        <v>0</v>
      </c>
      <c r="AB200" s="1">
        <v>3324.29</v>
      </c>
      <c r="AC200" s="1">
        <v>0</v>
      </c>
      <c r="AD200" s="1">
        <v>1674.45</v>
      </c>
      <c r="AE200" s="1">
        <v>0</v>
      </c>
      <c r="AF200" s="2">
        <v>1728.17</v>
      </c>
      <c r="AG200" s="1">
        <v>0</v>
      </c>
      <c r="AH200" s="2">
        <v>50892.59</v>
      </c>
      <c r="AI200" s="1">
        <v>0</v>
      </c>
      <c r="AJ200" s="1">
        <v>41318.49</v>
      </c>
      <c r="AK200" s="1">
        <v>0</v>
      </c>
      <c r="AL200" s="1">
        <v>3669.29</v>
      </c>
      <c r="AM200" s="1">
        <v>0</v>
      </c>
      <c r="AN200" s="1">
        <v>1728.17</v>
      </c>
      <c r="AO200" s="1">
        <v>0</v>
      </c>
      <c r="AP200" s="1">
        <v>1728.17</v>
      </c>
      <c r="AQ200" s="9">
        <f t="shared" si="30"/>
        <v>0</v>
      </c>
      <c r="AR200" s="9">
        <f t="shared" si="31"/>
        <v>123936.18999999999</v>
      </c>
      <c r="AS200" s="67">
        <f t="shared" si="32"/>
        <v>123936.18999999999</v>
      </c>
      <c r="AT200" s="68"/>
      <c r="AU200" s="68">
        <v>880</v>
      </c>
      <c r="AV200" s="78">
        <f t="shared" si="29"/>
        <v>-122338.86</v>
      </c>
      <c r="AW200" s="37">
        <v>135261.69</v>
      </c>
    </row>
    <row r="201" spans="1:61" s="39" customFormat="1" ht="18">
      <c r="A201" s="1">
        <v>191</v>
      </c>
      <c r="B201" s="1" t="s">
        <v>168</v>
      </c>
      <c r="C201" s="1">
        <v>388.4</v>
      </c>
      <c r="D201" s="1">
        <v>0</v>
      </c>
      <c r="E201" s="1">
        <f t="shared" si="24"/>
        <v>388.4</v>
      </c>
      <c r="F201" s="14">
        <v>8.7</v>
      </c>
      <c r="G201" s="2">
        <f t="shared" si="23"/>
        <v>3379.0799999999995</v>
      </c>
      <c r="H201" s="2">
        <f t="shared" si="34"/>
        <v>20274.479999999996</v>
      </c>
      <c r="I201" s="1">
        <v>9.09</v>
      </c>
      <c r="J201" s="2">
        <f t="shared" si="25"/>
        <v>3530.5559999999996</v>
      </c>
      <c r="K201" s="2">
        <f t="shared" si="26"/>
        <v>21183.335999999996</v>
      </c>
      <c r="L201" s="16">
        <f t="shared" si="27"/>
        <v>41457.81599999999</v>
      </c>
      <c r="M201" s="2">
        <v>-148829.28</v>
      </c>
      <c r="N201" s="33">
        <f t="shared" si="28"/>
        <v>-107371.464</v>
      </c>
      <c r="O201" s="1">
        <v>0</v>
      </c>
      <c r="P201" s="1">
        <v>1517.27</v>
      </c>
      <c r="Q201" s="9">
        <v>0</v>
      </c>
      <c r="R201" s="6">
        <v>18207.26</v>
      </c>
      <c r="S201" s="1">
        <v>0</v>
      </c>
      <c r="T201" s="1">
        <v>858.36</v>
      </c>
      <c r="U201" s="1">
        <v>0</v>
      </c>
      <c r="V201" s="1">
        <v>858.36</v>
      </c>
      <c r="W201" s="1">
        <v>0</v>
      </c>
      <c r="X201" s="1">
        <v>858.36</v>
      </c>
      <c r="Y201" s="1">
        <v>0</v>
      </c>
      <c r="Z201" s="1">
        <v>1283.11</v>
      </c>
      <c r="AA201" s="1">
        <v>0</v>
      </c>
      <c r="AB201" s="1">
        <v>858.36</v>
      </c>
      <c r="AC201" s="1">
        <v>0</v>
      </c>
      <c r="AD201" s="1">
        <v>1075.26</v>
      </c>
      <c r="AE201" s="1">
        <v>0</v>
      </c>
      <c r="AF201" s="2">
        <v>893.32</v>
      </c>
      <c r="AG201" s="1">
        <v>0</v>
      </c>
      <c r="AH201" s="2">
        <v>2984.5</v>
      </c>
      <c r="AI201" s="1">
        <v>0</v>
      </c>
      <c r="AJ201" s="1">
        <v>1540.97</v>
      </c>
      <c r="AK201" s="1">
        <v>0</v>
      </c>
      <c r="AL201" s="1">
        <v>2392.7</v>
      </c>
      <c r="AM201" s="1">
        <v>0</v>
      </c>
      <c r="AN201" s="1">
        <v>5939.68</v>
      </c>
      <c r="AO201" s="1">
        <v>0</v>
      </c>
      <c r="AP201" s="1">
        <v>4492.68</v>
      </c>
      <c r="AQ201" s="9">
        <f t="shared" si="30"/>
        <v>0</v>
      </c>
      <c r="AR201" s="9">
        <f t="shared" si="31"/>
        <v>24035.66</v>
      </c>
      <c r="AS201" s="67">
        <f t="shared" si="32"/>
        <v>24035.66</v>
      </c>
      <c r="AT201" s="68"/>
      <c r="AU201" s="68">
        <v>880</v>
      </c>
      <c r="AV201" s="78">
        <f t="shared" si="29"/>
        <v>-132287.124</v>
      </c>
      <c r="AW201" s="37">
        <v>246974.69</v>
      </c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</row>
    <row r="202" spans="1:49" ht="18">
      <c r="A202" s="1">
        <v>192</v>
      </c>
      <c r="B202" s="1" t="s">
        <v>311</v>
      </c>
      <c r="C202" s="1">
        <v>535</v>
      </c>
      <c r="D202" s="1">
        <v>0</v>
      </c>
      <c r="E202" s="1">
        <f t="shared" si="24"/>
        <v>535</v>
      </c>
      <c r="F202" s="14">
        <v>7.21</v>
      </c>
      <c r="G202" s="2">
        <f aca="true" t="shared" si="35" ref="G202:G265">E202*F202</f>
        <v>3857.35</v>
      </c>
      <c r="H202" s="2">
        <f t="shared" si="34"/>
        <v>23144.1</v>
      </c>
      <c r="I202" s="1">
        <v>7.49</v>
      </c>
      <c r="J202" s="2">
        <f t="shared" si="25"/>
        <v>4007.15</v>
      </c>
      <c r="K202" s="2">
        <f t="shared" si="26"/>
        <v>24042.9</v>
      </c>
      <c r="L202" s="16">
        <f t="shared" si="27"/>
        <v>47187</v>
      </c>
      <c r="M202" s="2">
        <v>-8039.68</v>
      </c>
      <c r="N202" s="33">
        <f t="shared" si="28"/>
        <v>39147.32</v>
      </c>
      <c r="O202" s="1">
        <v>0</v>
      </c>
      <c r="P202" s="1">
        <v>3264.52</v>
      </c>
      <c r="Q202" s="9">
        <v>0</v>
      </c>
      <c r="R202" s="6">
        <v>39174.28</v>
      </c>
      <c r="S202" s="1">
        <v>0</v>
      </c>
      <c r="T202" s="1">
        <v>1182.35</v>
      </c>
      <c r="U202" s="1">
        <v>0</v>
      </c>
      <c r="V202" s="1">
        <v>1182.35</v>
      </c>
      <c r="W202" s="1">
        <v>0</v>
      </c>
      <c r="X202" s="1">
        <v>1182.35</v>
      </c>
      <c r="Y202" s="1">
        <v>0</v>
      </c>
      <c r="Z202" s="1">
        <v>2313.47</v>
      </c>
      <c r="AA202" s="1">
        <v>0</v>
      </c>
      <c r="AB202" s="1">
        <v>1182.35</v>
      </c>
      <c r="AC202" s="1">
        <v>0</v>
      </c>
      <c r="AD202" s="1">
        <v>2832.19</v>
      </c>
      <c r="AE202" s="1">
        <v>0</v>
      </c>
      <c r="AF202" s="2">
        <v>93950.44</v>
      </c>
      <c r="AG202" s="1">
        <v>0</v>
      </c>
      <c r="AH202" s="2">
        <v>3250.61</v>
      </c>
      <c r="AI202" s="1">
        <v>0</v>
      </c>
      <c r="AJ202" s="1">
        <v>1746.91</v>
      </c>
      <c r="AK202" s="1">
        <v>0</v>
      </c>
      <c r="AL202" s="1">
        <v>1672.24</v>
      </c>
      <c r="AM202" s="1">
        <v>0</v>
      </c>
      <c r="AN202" s="1">
        <v>1230.5</v>
      </c>
      <c r="AO202" s="1">
        <v>0</v>
      </c>
      <c r="AP202" s="1">
        <v>5452.13</v>
      </c>
      <c r="AQ202" s="9">
        <f t="shared" si="30"/>
        <v>0</v>
      </c>
      <c r="AR202" s="9">
        <f t="shared" si="31"/>
        <v>117177.89000000001</v>
      </c>
      <c r="AS202" s="67">
        <f t="shared" si="32"/>
        <v>117177.89000000001</v>
      </c>
      <c r="AT202" s="68"/>
      <c r="AU202" s="68"/>
      <c r="AV202" s="78">
        <f t="shared" si="29"/>
        <v>-78030.57</v>
      </c>
      <c r="AW202" s="37">
        <v>112771.96</v>
      </c>
    </row>
    <row r="203" spans="1:49" ht="18">
      <c r="A203" s="1">
        <v>193</v>
      </c>
      <c r="B203" s="1" t="s">
        <v>169</v>
      </c>
      <c r="C203" s="1">
        <v>585.8</v>
      </c>
      <c r="D203" s="1">
        <v>0</v>
      </c>
      <c r="E203" s="1">
        <f aca="true" t="shared" si="36" ref="E203:E266">C203+D203</f>
        <v>585.8</v>
      </c>
      <c r="F203" s="14">
        <v>10.54</v>
      </c>
      <c r="G203" s="2">
        <f t="shared" si="35"/>
        <v>6174.331999999999</v>
      </c>
      <c r="H203" s="2">
        <f t="shared" si="34"/>
        <v>37045.992</v>
      </c>
      <c r="I203" s="1">
        <v>10.96</v>
      </c>
      <c r="J203" s="2">
        <f aca="true" t="shared" si="37" ref="J203:J266">E203*I203</f>
        <v>6420.368</v>
      </c>
      <c r="K203" s="2">
        <f aca="true" t="shared" si="38" ref="K203:K266">J203*6</f>
        <v>38522.208</v>
      </c>
      <c r="L203" s="16">
        <f aca="true" t="shared" si="39" ref="L203:L266">H203+K203</f>
        <v>75568.2</v>
      </c>
      <c r="M203" s="2">
        <v>-20905.5</v>
      </c>
      <c r="N203" s="33">
        <f aca="true" t="shared" si="40" ref="N203:N266">L203+M203</f>
        <v>54662.7</v>
      </c>
      <c r="O203" s="1">
        <v>0</v>
      </c>
      <c r="P203" s="1">
        <v>4555.69</v>
      </c>
      <c r="Q203" s="9">
        <v>0</v>
      </c>
      <c r="R203" s="6">
        <v>54668.32</v>
      </c>
      <c r="S203" s="1">
        <v>0</v>
      </c>
      <c r="T203" s="1">
        <v>1294.62</v>
      </c>
      <c r="U203" s="1">
        <v>0</v>
      </c>
      <c r="V203" s="1">
        <v>1449.56</v>
      </c>
      <c r="W203" s="1">
        <v>0</v>
      </c>
      <c r="X203" s="1">
        <v>1449.56</v>
      </c>
      <c r="Y203" s="1">
        <v>0</v>
      </c>
      <c r="Z203" s="1">
        <v>1796.84</v>
      </c>
      <c r="AA203" s="1">
        <v>0</v>
      </c>
      <c r="AB203" s="1">
        <v>1449.56</v>
      </c>
      <c r="AC203" s="1">
        <v>0</v>
      </c>
      <c r="AD203" s="1">
        <v>1294.62</v>
      </c>
      <c r="AE203" s="1">
        <v>0</v>
      </c>
      <c r="AF203" s="2">
        <v>1347.34</v>
      </c>
      <c r="AG203" s="1">
        <v>0</v>
      </c>
      <c r="AH203" s="2">
        <v>30070.68</v>
      </c>
      <c r="AI203" s="1">
        <v>0</v>
      </c>
      <c r="AJ203" s="1">
        <v>4483.65</v>
      </c>
      <c r="AK203" s="1">
        <v>0</v>
      </c>
      <c r="AL203" s="1">
        <v>5893.82</v>
      </c>
      <c r="AM203" s="1">
        <v>0</v>
      </c>
      <c r="AN203" s="1">
        <v>21167.05</v>
      </c>
      <c r="AO203" s="1">
        <v>0</v>
      </c>
      <c r="AP203" s="1">
        <v>3386.84</v>
      </c>
      <c r="AQ203" s="9">
        <f t="shared" si="30"/>
        <v>0</v>
      </c>
      <c r="AR203" s="9">
        <f t="shared" si="31"/>
        <v>75084.14</v>
      </c>
      <c r="AS203" s="67">
        <f t="shared" si="32"/>
        <v>75084.14</v>
      </c>
      <c r="AT203" s="68"/>
      <c r="AU203" s="68">
        <f>880+980</f>
        <v>1860</v>
      </c>
      <c r="AV203" s="78">
        <f aca="true" t="shared" si="41" ref="AV203:AV266">N203-AS203-AT203-AU203</f>
        <v>-22281.440000000002</v>
      </c>
      <c r="AW203" s="37">
        <v>247560</v>
      </c>
    </row>
    <row r="204" spans="1:49" ht="18">
      <c r="A204" s="1">
        <v>194</v>
      </c>
      <c r="B204" s="1" t="s">
        <v>170</v>
      </c>
      <c r="C204" s="1">
        <v>396.7</v>
      </c>
      <c r="D204" s="1">
        <v>0</v>
      </c>
      <c r="E204" s="1">
        <f t="shared" si="36"/>
        <v>396.7</v>
      </c>
      <c r="F204" s="14">
        <v>10.54</v>
      </c>
      <c r="G204" s="2">
        <f t="shared" si="35"/>
        <v>4181.218</v>
      </c>
      <c r="H204" s="2">
        <f t="shared" si="34"/>
        <v>25087.307999999997</v>
      </c>
      <c r="I204" s="1">
        <v>10.96</v>
      </c>
      <c r="J204" s="2">
        <f t="shared" si="37"/>
        <v>4347.832</v>
      </c>
      <c r="K204" s="2">
        <f t="shared" si="38"/>
        <v>26086.992000000002</v>
      </c>
      <c r="L204" s="16">
        <f t="shared" si="39"/>
        <v>51174.3</v>
      </c>
      <c r="M204" s="2"/>
      <c r="N204" s="33">
        <f t="shared" si="40"/>
        <v>51174.3</v>
      </c>
      <c r="O204" s="1">
        <v>0</v>
      </c>
      <c r="P204" s="1">
        <v>4264.84</v>
      </c>
      <c r="Q204" s="9">
        <v>0</v>
      </c>
      <c r="R204" s="6">
        <v>51178.11</v>
      </c>
      <c r="S204" s="1">
        <v>0</v>
      </c>
      <c r="T204" s="1">
        <v>1455.89</v>
      </c>
      <c r="U204" s="1">
        <v>0</v>
      </c>
      <c r="V204" s="1">
        <v>1455.89</v>
      </c>
      <c r="W204" s="1">
        <v>0</v>
      </c>
      <c r="X204" s="1">
        <v>1455.89</v>
      </c>
      <c r="Y204" s="1">
        <v>0</v>
      </c>
      <c r="Z204" s="1">
        <v>2416.3</v>
      </c>
      <c r="AA204" s="1">
        <v>0</v>
      </c>
      <c r="AB204" s="1">
        <v>2863.18</v>
      </c>
      <c r="AC204" s="1">
        <v>0</v>
      </c>
      <c r="AD204" s="1">
        <v>2172.63</v>
      </c>
      <c r="AE204" s="1">
        <v>0</v>
      </c>
      <c r="AF204" s="2">
        <v>2031.1</v>
      </c>
      <c r="AG204" s="1">
        <v>0</v>
      </c>
      <c r="AH204" s="2">
        <v>3387.16</v>
      </c>
      <c r="AI204" s="1">
        <v>0</v>
      </c>
      <c r="AJ204" s="1">
        <v>2031.1</v>
      </c>
      <c r="AK204" s="1">
        <v>0</v>
      </c>
      <c r="AL204" s="1">
        <v>4009.63</v>
      </c>
      <c r="AM204" s="1">
        <v>0</v>
      </c>
      <c r="AN204" s="1">
        <v>1511.43</v>
      </c>
      <c r="AO204" s="1">
        <v>0</v>
      </c>
      <c r="AP204" s="1">
        <v>1535.91</v>
      </c>
      <c r="AQ204" s="9">
        <f aca="true" t="shared" si="42" ref="AQ204:AQ267">S204+U204+W204+Y204+AA204+AC204+AE204+AG204+AI204+AK204+AM204+AO204</f>
        <v>0</v>
      </c>
      <c r="AR204" s="9">
        <f aca="true" t="shared" si="43" ref="AR204:AR267">T204+V204+X204+Z204+AB204+AD204+AF204+AH204+AJ204+AL204+AN204+AP204</f>
        <v>26326.11</v>
      </c>
      <c r="AS204" s="67">
        <f aca="true" t="shared" si="44" ref="AS204:AS267">AQ204+AR204</f>
        <v>26326.11</v>
      </c>
      <c r="AT204" s="68"/>
      <c r="AU204" s="68"/>
      <c r="AV204" s="78">
        <f t="shared" si="41"/>
        <v>24848.190000000002</v>
      </c>
      <c r="AW204" s="37">
        <v>112623.9</v>
      </c>
    </row>
    <row r="205" spans="1:49" ht="18">
      <c r="A205" s="1">
        <v>195</v>
      </c>
      <c r="B205" s="1" t="s">
        <v>171</v>
      </c>
      <c r="C205" s="1">
        <v>353.3</v>
      </c>
      <c r="D205" s="1">
        <v>0</v>
      </c>
      <c r="E205" s="1">
        <f t="shared" si="36"/>
        <v>353.3</v>
      </c>
      <c r="F205" s="14">
        <v>7.24</v>
      </c>
      <c r="G205" s="2">
        <f t="shared" si="35"/>
        <v>2557.8920000000003</v>
      </c>
      <c r="H205" s="2">
        <f t="shared" si="34"/>
        <v>15347.352000000003</v>
      </c>
      <c r="I205" s="1">
        <v>7.53</v>
      </c>
      <c r="J205" s="2">
        <f t="shared" si="37"/>
        <v>2660.349</v>
      </c>
      <c r="K205" s="2">
        <f t="shared" si="38"/>
        <v>15962.094000000001</v>
      </c>
      <c r="L205" s="16">
        <f t="shared" si="39"/>
        <v>31309.446000000004</v>
      </c>
      <c r="M205" s="2"/>
      <c r="N205" s="33">
        <f t="shared" si="40"/>
        <v>31309.446000000004</v>
      </c>
      <c r="O205" s="1">
        <v>0</v>
      </c>
      <c r="P205" s="1">
        <v>2609.05</v>
      </c>
      <c r="Q205" s="9">
        <v>0</v>
      </c>
      <c r="R205" s="6">
        <v>31308.6</v>
      </c>
      <c r="S205" s="1">
        <v>0</v>
      </c>
      <c r="T205" s="1">
        <v>1035.91</v>
      </c>
      <c r="U205" s="1">
        <v>0</v>
      </c>
      <c r="V205" s="1">
        <v>958.44</v>
      </c>
      <c r="W205" s="1">
        <v>0</v>
      </c>
      <c r="X205" s="1">
        <v>1113.38</v>
      </c>
      <c r="Y205" s="1">
        <v>0</v>
      </c>
      <c r="Z205" s="1">
        <v>1918.85</v>
      </c>
      <c r="AA205" s="1">
        <v>0</v>
      </c>
      <c r="AB205" s="1">
        <v>958.44</v>
      </c>
      <c r="AC205" s="1">
        <v>0</v>
      </c>
      <c r="AD205" s="1">
        <v>958.44</v>
      </c>
      <c r="AE205" s="1">
        <v>0</v>
      </c>
      <c r="AF205" s="2">
        <v>990.24</v>
      </c>
      <c r="AG205" s="1">
        <v>0</v>
      </c>
      <c r="AH205" s="2">
        <v>990.24</v>
      </c>
      <c r="AI205" s="1">
        <v>0</v>
      </c>
      <c r="AJ205" s="1">
        <v>1145.18</v>
      </c>
      <c r="AK205" s="1">
        <v>0</v>
      </c>
      <c r="AL205" s="1">
        <v>3488.44</v>
      </c>
      <c r="AM205" s="1">
        <v>0</v>
      </c>
      <c r="AN205" s="1">
        <v>7132.36</v>
      </c>
      <c r="AO205" s="1">
        <v>0</v>
      </c>
      <c r="AP205" s="1">
        <v>1514.72</v>
      </c>
      <c r="AQ205" s="9">
        <f t="shared" si="42"/>
        <v>0</v>
      </c>
      <c r="AR205" s="9">
        <f t="shared" si="43"/>
        <v>22204.640000000003</v>
      </c>
      <c r="AS205" s="67">
        <f t="shared" si="44"/>
        <v>22204.640000000003</v>
      </c>
      <c r="AT205" s="68"/>
      <c r="AU205" s="68"/>
      <c r="AV205" s="78">
        <f t="shared" si="41"/>
        <v>9104.806</v>
      </c>
      <c r="AW205" s="37">
        <v>70686.27</v>
      </c>
    </row>
    <row r="206" spans="1:49" ht="18">
      <c r="A206" s="1">
        <v>196</v>
      </c>
      <c r="B206" s="1" t="s">
        <v>339</v>
      </c>
      <c r="C206" s="1">
        <v>2912.2</v>
      </c>
      <c r="D206" s="1">
        <v>0</v>
      </c>
      <c r="E206" s="1">
        <f t="shared" si="36"/>
        <v>2912.2</v>
      </c>
      <c r="F206" s="14">
        <v>11.74</v>
      </c>
      <c r="G206" s="2">
        <f t="shared" si="35"/>
        <v>34189.227999999996</v>
      </c>
      <c r="H206" s="2">
        <f t="shared" si="34"/>
        <v>205135.36799999996</v>
      </c>
      <c r="I206" s="1">
        <v>12.38</v>
      </c>
      <c r="J206" s="2">
        <f t="shared" si="37"/>
        <v>36053.036</v>
      </c>
      <c r="K206" s="2">
        <f t="shared" si="38"/>
        <v>216318.21600000001</v>
      </c>
      <c r="L206" s="16">
        <f t="shared" si="39"/>
        <v>421453.584</v>
      </c>
      <c r="M206" s="2"/>
      <c r="N206" s="33">
        <f t="shared" si="40"/>
        <v>421453.584</v>
      </c>
      <c r="O206" s="1">
        <v>0</v>
      </c>
      <c r="P206" s="1">
        <v>34873.01</v>
      </c>
      <c r="Q206" s="9">
        <v>0</v>
      </c>
      <c r="R206" s="6">
        <v>418476.15</v>
      </c>
      <c r="S206" s="1">
        <v>0</v>
      </c>
      <c r="T206" s="1">
        <v>12428.59</v>
      </c>
      <c r="U206" s="1">
        <v>0</v>
      </c>
      <c r="V206" s="1">
        <v>13119.96</v>
      </c>
      <c r="W206" s="1">
        <v>0</v>
      </c>
      <c r="X206" s="1">
        <v>14483.94</v>
      </c>
      <c r="Y206" s="1">
        <v>0</v>
      </c>
      <c r="Z206" s="1">
        <v>14680.18</v>
      </c>
      <c r="AA206" s="1">
        <v>0</v>
      </c>
      <c r="AB206" s="1">
        <v>22046.13</v>
      </c>
      <c r="AC206" s="1">
        <v>0</v>
      </c>
      <c r="AD206" s="1">
        <v>20888.16</v>
      </c>
      <c r="AE206" s="1">
        <v>0</v>
      </c>
      <c r="AF206" s="2">
        <v>22602.92</v>
      </c>
      <c r="AG206" s="1">
        <v>0</v>
      </c>
      <c r="AH206" s="2">
        <v>27058.3</v>
      </c>
      <c r="AI206" s="1">
        <v>0</v>
      </c>
      <c r="AJ206" s="1">
        <v>20883.4</v>
      </c>
      <c r="AK206" s="1">
        <v>0</v>
      </c>
      <c r="AL206" s="1">
        <v>14830.79</v>
      </c>
      <c r="AM206" s="1">
        <v>0</v>
      </c>
      <c r="AN206" s="1">
        <v>25817.1</v>
      </c>
      <c r="AO206" s="1">
        <v>0</v>
      </c>
      <c r="AP206" s="1">
        <v>24333.4</v>
      </c>
      <c r="AQ206" s="9">
        <f t="shared" si="42"/>
        <v>0</v>
      </c>
      <c r="AR206" s="9">
        <f t="shared" si="43"/>
        <v>233172.87</v>
      </c>
      <c r="AS206" s="67">
        <f t="shared" si="44"/>
        <v>233172.87</v>
      </c>
      <c r="AT206" s="68"/>
      <c r="AU206" s="68"/>
      <c r="AV206" s="78">
        <f t="shared" si="41"/>
        <v>188280.71399999998</v>
      </c>
      <c r="AW206" s="37">
        <v>400741.76</v>
      </c>
    </row>
    <row r="207" spans="1:49" ht="18">
      <c r="A207" s="1">
        <v>197</v>
      </c>
      <c r="B207" s="1" t="s">
        <v>172</v>
      </c>
      <c r="C207" s="1">
        <v>121.9</v>
      </c>
      <c r="D207" s="1">
        <v>0</v>
      </c>
      <c r="E207" s="1">
        <f t="shared" si="36"/>
        <v>121.9</v>
      </c>
      <c r="F207" s="14">
        <v>5.45</v>
      </c>
      <c r="G207" s="2">
        <f t="shared" si="35"/>
        <v>664.355</v>
      </c>
      <c r="H207" s="2">
        <f t="shared" si="34"/>
        <v>3986.13</v>
      </c>
      <c r="I207" s="1">
        <v>5.66</v>
      </c>
      <c r="J207" s="2">
        <f t="shared" si="37"/>
        <v>689.9540000000001</v>
      </c>
      <c r="K207" s="2">
        <f t="shared" si="38"/>
        <v>4139.724</v>
      </c>
      <c r="L207" s="16">
        <f t="shared" si="39"/>
        <v>8125.854</v>
      </c>
      <c r="M207" s="2"/>
      <c r="N207" s="33">
        <f t="shared" si="40"/>
        <v>8125.854</v>
      </c>
      <c r="O207" s="1">
        <v>319.55</v>
      </c>
      <c r="P207" s="1">
        <v>358.09</v>
      </c>
      <c r="Q207" s="9">
        <v>3834.58</v>
      </c>
      <c r="R207" s="6">
        <v>4297.12</v>
      </c>
      <c r="S207" s="1">
        <v>0</v>
      </c>
      <c r="T207" s="1">
        <v>269.4</v>
      </c>
      <c r="U207" s="1">
        <v>0</v>
      </c>
      <c r="V207" s="1">
        <v>269.4</v>
      </c>
      <c r="W207" s="1">
        <v>0</v>
      </c>
      <c r="X207" s="1">
        <v>269.4</v>
      </c>
      <c r="Y207" s="1">
        <v>424.75</v>
      </c>
      <c r="Z207" s="1">
        <v>269.4</v>
      </c>
      <c r="AA207" s="1">
        <v>0</v>
      </c>
      <c r="AB207" s="1">
        <v>269.4</v>
      </c>
      <c r="AC207" s="1">
        <v>0</v>
      </c>
      <c r="AD207" s="1">
        <v>269.4</v>
      </c>
      <c r="AE207" s="1">
        <v>0</v>
      </c>
      <c r="AF207" s="2">
        <v>280.37</v>
      </c>
      <c r="AG207" s="1">
        <v>0</v>
      </c>
      <c r="AH207" s="2">
        <v>280.37</v>
      </c>
      <c r="AI207" s="1">
        <v>0</v>
      </c>
      <c r="AJ207" s="1">
        <v>280.37</v>
      </c>
      <c r="AK207" s="1">
        <v>441.74</v>
      </c>
      <c r="AL207" s="1">
        <v>280.37</v>
      </c>
      <c r="AM207" s="1">
        <v>0</v>
      </c>
      <c r="AN207" s="1">
        <v>280.37</v>
      </c>
      <c r="AO207" s="1">
        <v>0</v>
      </c>
      <c r="AP207" s="1">
        <v>280.37</v>
      </c>
      <c r="AQ207" s="9">
        <f t="shared" si="42"/>
        <v>866.49</v>
      </c>
      <c r="AR207" s="9">
        <f t="shared" si="43"/>
        <v>3298.6199999999994</v>
      </c>
      <c r="AS207" s="67">
        <f t="shared" si="44"/>
        <v>4165.11</v>
      </c>
      <c r="AT207" s="68"/>
      <c r="AU207" s="68"/>
      <c r="AV207" s="78">
        <f t="shared" si="41"/>
        <v>3960.7440000000006</v>
      </c>
      <c r="AW207" s="37">
        <v>141389.83</v>
      </c>
    </row>
    <row r="208" spans="1:49" ht="18">
      <c r="A208" s="1">
        <v>198</v>
      </c>
      <c r="B208" s="1" t="s">
        <v>173</v>
      </c>
      <c r="C208" s="1">
        <v>162</v>
      </c>
      <c r="D208" s="1">
        <v>0</v>
      </c>
      <c r="E208" s="1">
        <f t="shared" si="36"/>
        <v>162</v>
      </c>
      <c r="F208" s="14">
        <v>6.6</v>
      </c>
      <c r="G208" s="2">
        <f t="shared" si="35"/>
        <v>1069.2</v>
      </c>
      <c r="H208" s="2">
        <f t="shared" si="34"/>
        <v>6415.200000000001</v>
      </c>
      <c r="I208" s="1">
        <v>5.66</v>
      </c>
      <c r="J208" s="2">
        <f t="shared" si="37"/>
        <v>916.9200000000001</v>
      </c>
      <c r="K208" s="2">
        <f t="shared" si="38"/>
        <v>5501.52</v>
      </c>
      <c r="L208" s="16">
        <f t="shared" si="39"/>
        <v>11916.720000000001</v>
      </c>
      <c r="M208" s="2"/>
      <c r="N208" s="33">
        <f t="shared" si="40"/>
        <v>11916.720000000001</v>
      </c>
      <c r="O208" s="1">
        <v>614.69</v>
      </c>
      <c r="P208" s="1">
        <v>475.89</v>
      </c>
      <c r="Q208" s="9">
        <v>7376.31</v>
      </c>
      <c r="R208" s="6">
        <v>5710.69</v>
      </c>
      <c r="S208" s="1">
        <v>0</v>
      </c>
      <c r="T208" s="1">
        <v>358.02</v>
      </c>
      <c r="U208" s="1">
        <v>0</v>
      </c>
      <c r="V208" s="1">
        <v>358.02</v>
      </c>
      <c r="W208" s="1">
        <v>0</v>
      </c>
      <c r="X208" s="1">
        <v>358.02</v>
      </c>
      <c r="Y208" s="1">
        <v>0</v>
      </c>
      <c r="Z208" s="1">
        <v>358.02</v>
      </c>
      <c r="AA208" s="1">
        <v>0</v>
      </c>
      <c r="AB208" s="1">
        <v>358.02</v>
      </c>
      <c r="AC208" s="1">
        <v>0</v>
      </c>
      <c r="AD208" s="1">
        <v>358.02</v>
      </c>
      <c r="AE208" s="1">
        <v>0</v>
      </c>
      <c r="AF208" s="2">
        <v>358.02</v>
      </c>
      <c r="AG208" s="1">
        <v>0</v>
      </c>
      <c r="AH208" s="2">
        <v>358.02</v>
      </c>
      <c r="AI208" s="1">
        <v>0</v>
      </c>
      <c r="AJ208" s="1">
        <v>358.02</v>
      </c>
      <c r="AK208" s="1">
        <v>441.74</v>
      </c>
      <c r="AL208" s="1">
        <v>358.02</v>
      </c>
      <c r="AM208" s="1">
        <v>0</v>
      </c>
      <c r="AN208" s="1">
        <v>358.02</v>
      </c>
      <c r="AO208" s="1">
        <v>0</v>
      </c>
      <c r="AP208" s="1">
        <v>358.02</v>
      </c>
      <c r="AQ208" s="9">
        <f t="shared" si="42"/>
        <v>441.74</v>
      </c>
      <c r="AR208" s="9">
        <f t="shared" si="43"/>
        <v>4296.24</v>
      </c>
      <c r="AS208" s="67">
        <f t="shared" si="44"/>
        <v>4737.98</v>
      </c>
      <c r="AT208" s="68"/>
      <c r="AU208" s="68"/>
      <c r="AV208" s="78">
        <f t="shared" si="41"/>
        <v>7178.740000000002</v>
      </c>
      <c r="AW208" s="37">
        <v>157413.09</v>
      </c>
    </row>
    <row r="209" spans="1:49" ht="18">
      <c r="A209" s="1">
        <v>199</v>
      </c>
      <c r="B209" s="1" t="s">
        <v>174</v>
      </c>
      <c r="C209" s="1">
        <v>672.2</v>
      </c>
      <c r="D209" s="1">
        <v>0</v>
      </c>
      <c r="E209" s="1">
        <f t="shared" si="36"/>
        <v>672.2</v>
      </c>
      <c r="F209" s="14">
        <v>8.61</v>
      </c>
      <c r="G209" s="2">
        <f t="shared" si="35"/>
        <v>5787.642</v>
      </c>
      <c r="H209" s="2">
        <f t="shared" si="34"/>
        <v>34725.852</v>
      </c>
      <c r="I209" s="1">
        <v>8.95</v>
      </c>
      <c r="J209" s="2">
        <f t="shared" si="37"/>
        <v>6016.19</v>
      </c>
      <c r="K209" s="2">
        <f t="shared" si="38"/>
        <v>36097.14</v>
      </c>
      <c r="L209" s="16">
        <f t="shared" si="39"/>
        <v>70822.992</v>
      </c>
      <c r="M209" s="2"/>
      <c r="N209" s="33">
        <f t="shared" si="40"/>
        <v>70822.992</v>
      </c>
      <c r="O209" s="1">
        <v>2338.05</v>
      </c>
      <c r="P209" s="1">
        <v>3565.35</v>
      </c>
      <c r="Q209" s="9">
        <v>28056.55</v>
      </c>
      <c r="R209" s="6">
        <v>42784.19</v>
      </c>
      <c r="S209" s="1">
        <v>0</v>
      </c>
      <c r="T209" s="1">
        <v>2049.82</v>
      </c>
      <c r="U209" s="1">
        <v>0</v>
      </c>
      <c r="V209" s="1">
        <v>1485.56</v>
      </c>
      <c r="W209" s="1">
        <v>0</v>
      </c>
      <c r="X209" s="1">
        <v>1485.56</v>
      </c>
      <c r="Y209" s="1">
        <v>424.75</v>
      </c>
      <c r="Z209" s="1">
        <v>1485.56</v>
      </c>
      <c r="AA209" s="1">
        <v>0</v>
      </c>
      <c r="AB209" s="1">
        <v>1485.56</v>
      </c>
      <c r="AC209" s="1">
        <v>0</v>
      </c>
      <c r="AD209" s="1">
        <v>1485.56</v>
      </c>
      <c r="AE209" s="1">
        <v>0</v>
      </c>
      <c r="AF209" s="2">
        <v>1546.06</v>
      </c>
      <c r="AG209" s="1">
        <v>0</v>
      </c>
      <c r="AH209" s="2">
        <v>1546.06</v>
      </c>
      <c r="AI209" s="1">
        <v>0</v>
      </c>
      <c r="AJ209" s="1">
        <v>1546.06</v>
      </c>
      <c r="AK209" s="1">
        <v>1941.12</v>
      </c>
      <c r="AL209" s="1">
        <v>1546.06</v>
      </c>
      <c r="AM209" s="1">
        <v>0</v>
      </c>
      <c r="AN209" s="1">
        <v>1546.06</v>
      </c>
      <c r="AO209" s="1">
        <v>0</v>
      </c>
      <c r="AP209" s="1">
        <v>1546.06</v>
      </c>
      <c r="AQ209" s="9">
        <f t="shared" si="42"/>
        <v>2365.87</v>
      </c>
      <c r="AR209" s="9">
        <f t="shared" si="43"/>
        <v>18753.98</v>
      </c>
      <c r="AS209" s="67">
        <f t="shared" si="44"/>
        <v>21119.85</v>
      </c>
      <c r="AT209" s="68"/>
      <c r="AU209" s="68"/>
      <c r="AV209" s="78">
        <f t="shared" si="41"/>
        <v>49703.142</v>
      </c>
      <c r="AW209" s="37">
        <v>68286.94</v>
      </c>
    </row>
    <row r="210" spans="1:49" ht="18">
      <c r="A210" s="1">
        <v>200</v>
      </c>
      <c r="B210" s="1" t="s">
        <v>175</v>
      </c>
      <c r="C210" s="1">
        <v>132.5</v>
      </c>
      <c r="D210" s="1">
        <v>0</v>
      </c>
      <c r="E210" s="1">
        <f t="shared" si="36"/>
        <v>132.5</v>
      </c>
      <c r="F210" s="14">
        <v>5.45</v>
      </c>
      <c r="G210" s="2">
        <f t="shared" si="35"/>
        <v>722.125</v>
      </c>
      <c r="H210" s="2">
        <f t="shared" si="34"/>
        <v>4332.75</v>
      </c>
      <c r="I210" s="1">
        <v>5.66</v>
      </c>
      <c r="J210" s="2">
        <f t="shared" si="37"/>
        <v>749.95</v>
      </c>
      <c r="K210" s="2">
        <f t="shared" si="38"/>
        <v>4499.700000000001</v>
      </c>
      <c r="L210" s="16">
        <f t="shared" si="39"/>
        <v>8832.45</v>
      </c>
      <c r="M210" s="2">
        <v>-2062.08</v>
      </c>
      <c r="N210" s="33">
        <f t="shared" si="40"/>
        <v>6770.370000000001</v>
      </c>
      <c r="O210" s="1">
        <v>203.32</v>
      </c>
      <c r="P210" s="1">
        <v>361.41</v>
      </c>
      <c r="Q210" s="9">
        <v>2439.81</v>
      </c>
      <c r="R210" s="6">
        <v>4336.92</v>
      </c>
      <c r="S210" s="1">
        <v>0</v>
      </c>
      <c r="T210" s="1">
        <v>292.83</v>
      </c>
      <c r="U210" s="1">
        <v>0</v>
      </c>
      <c r="V210" s="1">
        <v>292.83</v>
      </c>
      <c r="W210" s="1">
        <v>0</v>
      </c>
      <c r="X210" s="1">
        <v>292.83</v>
      </c>
      <c r="Y210" s="1">
        <v>424.75</v>
      </c>
      <c r="Z210" s="1">
        <v>292.83</v>
      </c>
      <c r="AA210" s="1">
        <v>0</v>
      </c>
      <c r="AB210" s="1">
        <v>292.83</v>
      </c>
      <c r="AC210" s="1">
        <v>0</v>
      </c>
      <c r="AD210" s="1">
        <v>292.83</v>
      </c>
      <c r="AE210" s="1">
        <v>0</v>
      </c>
      <c r="AF210" s="2">
        <v>304.75</v>
      </c>
      <c r="AG210" s="1">
        <v>0</v>
      </c>
      <c r="AH210" s="2">
        <v>304.75</v>
      </c>
      <c r="AI210" s="1">
        <v>0</v>
      </c>
      <c r="AJ210" s="1">
        <v>304.75</v>
      </c>
      <c r="AK210" s="1">
        <v>441.74</v>
      </c>
      <c r="AL210" s="1">
        <v>304.75</v>
      </c>
      <c r="AM210" s="1">
        <v>0</v>
      </c>
      <c r="AN210" s="1">
        <v>304.75</v>
      </c>
      <c r="AO210" s="1">
        <v>0</v>
      </c>
      <c r="AP210" s="1">
        <v>304.75</v>
      </c>
      <c r="AQ210" s="9">
        <f t="shared" si="42"/>
        <v>866.49</v>
      </c>
      <c r="AR210" s="9">
        <f t="shared" si="43"/>
        <v>3585.4799999999996</v>
      </c>
      <c r="AS210" s="67">
        <f t="shared" si="44"/>
        <v>4451.969999999999</v>
      </c>
      <c r="AT210" s="68"/>
      <c r="AU210" s="68">
        <v>880</v>
      </c>
      <c r="AV210" s="78">
        <f t="shared" si="41"/>
        <v>1438.4000000000015</v>
      </c>
      <c r="AW210" s="37">
        <v>31789.28</v>
      </c>
    </row>
    <row r="211" spans="1:49" ht="18">
      <c r="A211" s="1">
        <v>201</v>
      </c>
      <c r="B211" s="1" t="s">
        <v>176</v>
      </c>
      <c r="C211" s="1">
        <v>722.9</v>
      </c>
      <c r="D211" s="1">
        <v>0</v>
      </c>
      <c r="E211" s="1">
        <f t="shared" si="36"/>
        <v>722.9</v>
      </c>
      <c r="F211" s="14">
        <v>11.16</v>
      </c>
      <c r="G211" s="2">
        <f t="shared" si="35"/>
        <v>8067.563999999999</v>
      </c>
      <c r="H211" s="2">
        <f t="shared" si="34"/>
        <v>48405.384</v>
      </c>
      <c r="I211" s="1">
        <v>11.97</v>
      </c>
      <c r="J211" s="2">
        <f t="shared" si="37"/>
        <v>8653.113</v>
      </c>
      <c r="K211" s="2">
        <f t="shared" si="38"/>
        <v>51918.678</v>
      </c>
      <c r="L211" s="16">
        <f t="shared" si="39"/>
        <v>100324.062</v>
      </c>
      <c r="M211" s="2"/>
      <c r="N211" s="33">
        <f t="shared" si="40"/>
        <v>100324.062</v>
      </c>
      <c r="O211" s="1">
        <v>4394.65</v>
      </c>
      <c r="P211" s="1">
        <v>3834.26</v>
      </c>
      <c r="Q211" s="9">
        <v>52735.84</v>
      </c>
      <c r="R211" s="6">
        <v>46011.14</v>
      </c>
      <c r="S211" s="1">
        <v>0</v>
      </c>
      <c r="T211" s="1">
        <v>1775.26</v>
      </c>
      <c r="U211" s="1">
        <v>1204.1</v>
      </c>
      <c r="V211" s="1">
        <v>6166.54</v>
      </c>
      <c r="W211" s="1">
        <v>0</v>
      </c>
      <c r="X211" s="1">
        <v>1775.26</v>
      </c>
      <c r="Y211" s="1">
        <v>1480.18</v>
      </c>
      <c r="Z211" s="1">
        <v>2310.92</v>
      </c>
      <c r="AA211" s="1">
        <v>9378.97</v>
      </c>
      <c r="AB211" s="1">
        <v>1775.26</v>
      </c>
      <c r="AC211" s="1">
        <v>10630.26</v>
      </c>
      <c r="AD211" s="1">
        <v>1775.26</v>
      </c>
      <c r="AE211" s="1">
        <v>10829.07</v>
      </c>
      <c r="AF211" s="2">
        <v>29625.86</v>
      </c>
      <c r="AG211" s="1">
        <v>2554.99</v>
      </c>
      <c r="AH211" s="2">
        <v>1840.32</v>
      </c>
      <c r="AI211" s="1">
        <v>3537.96</v>
      </c>
      <c r="AJ211" s="1">
        <v>15599.51</v>
      </c>
      <c r="AK211" s="1">
        <v>1533.32</v>
      </c>
      <c r="AL211" s="1">
        <v>2397.4</v>
      </c>
      <c r="AM211" s="1">
        <v>1091.58</v>
      </c>
      <c r="AN211" s="1">
        <v>1840.32</v>
      </c>
      <c r="AO211" s="1">
        <v>1116.06</v>
      </c>
      <c r="AP211" s="1">
        <v>1840.32</v>
      </c>
      <c r="AQ211" s="9">
        <f t="shared" si="42"/>
        <v>43356.49</v>
      </c>
      <c r="AR211" s="9">
        <f t="shared" si="43"/>
        <v>68722.23000000001</v>
      </c>
      <c r="AS211" s="67">
        <f t="shared" si="44"/>
        <v>112078.72</v>
      </c>
      <c r="AT211" s="68"/>
      <c r="AU211" s="68"/>
      <c r="AV211" s="78">
        <f t="shared" si="41"/>
        <v>-11754.657999999996</v>
      </c>
      <c r="AW211" s="37">
        <v>102686.9</v>
      </c>
    </row>
    <row r="212" spans="1:49" ht="18">
      <c r="A212" s="1">
        <v>202</v>
      </c>
      <c r="B212" s="1" t="s">
        <v>177</v>
      </c>
      <c r="C212" s="1">
        <v>715.2</v>
      </c>
      <c r="D212" s="1">
        <v>0</v>
      </c>
      <c r="E212" s="1">
        <f t="shared" si="36"/>
        <v>715.2</v>
      </c>
      <c r="F212" s="14">
        <v>11.16</v>
      </c>
      <c r="G212" s="2">
        <f t="shared" si="35"/>
        <v>7981.6320000000005</v>
      </c>
      <c r="H212" s="2">
        <f t="shared" si="34"/>
        <v>47889.792</v>
      </c>
      <c r="I212" s="1">
        <v>11.97</v>
      </c>
      <c r="J212" s="2">
        <f t="shared" si="37"/>
        <v>8560.944000000001</v>
      </c>
      <c r="K212" s="2">
        <f t="shared" si="38"/>
        <v>51365.664000000004</v>
      </c>
      <c r="L212" s="16">
        <f t="shared" si="39"/>
        <v>99255.456</v>
      </c>
      <c r="M212" s="2"/>
      <c r="N212" s="33">
        <f t="shared" si="40"/>
        <v>99255.456</v>
      </c>
      <c r="O212" s="1">
        <v>4347.84</v>
      </c>
      <c r="P212" s="1">
        <v>3793.42</v>
      </c>
      <c r="Q212" s="9">
        <v>52174.13</v>
      </c>
      <c r="R212" s="6">
        <v>45521.05</v>
      </c>
      <c r="S212" s="1">
        <v>1044.19</v>
      </c>
      <c r="T212" s="1">
        <v>1758.24</v>
      </c>
      <c r="U212" s="1">
        <v>1044.19</v>
      </c>
      <c r="V212" s="1">
        <v>1758.24</v>
      </c>
      <c r="W212" s="1">
        <v>1044.19</v>
      </c>
      <c r="X212" s="1">
        <v>1758.24</v>
      </c>
      <c r="Y212" s="1">
        <v>1468.94</v>
      </c>
      <c r="Z212" s="1">
        <v>2420.42</v>
      </c>
      <c r="AA212" s="1">
        <v>1945.34</v>
      </c>
      <c r="AB212" s="1">
        <v>1758.24</v>
      </c>
      <c r="AC212" s="1">
        <v>1945.34</v>
      </c>
      <c r="AD212" s="1">
        <v>1758.24</v>
      </c>
      <c r="AE212" s="1">
        <v>2016.86</v>
      </c>
      <c r="AF212" s="2">
        <v>1822.61</v>
      </c>
      <c r="AG212" s="1">
        <v>5401.26</v>
      </c>
      <c r="AH212" s="2">
        <v>1822.61</v>
      </c>
      <c r="AI212" s="1">
        <v>8119.24</v>
      </c>
      <c r="AJ212" s="1">
        <v>1822.61</v>
      </c>
      <c r="AK212" s="1">
        <v>9120.38</v>
      </c>
      <c r="AL212" s="1">
        <v>2379.69</v>
      </c>
      <c r="AM212" s="1">
        <v>1704.95</v>
      </c>
      <c r="AN212" s="1">
        <v>1822.61</v>
      </c>
      <c r="AO212" s="1">
        <v>1104.43</v>
      </c>
      <c r="AP212" s="1">
        <v>1822.61</v>
      </c>
      <c r="AQ212" s="9">
        <f t="shared" si="42"/>
        <v>35959.31</v>
      </c>
      <c r="AR212" s="9">
        <f t="shared" si="43"/>
        <v>22704.36</v>
      </c>
      <c r="AS212" s="67">
        <f t="shared" si="44"/>
        <v>58663.67</v>
      </c>
      <c r="AT212" s="68"/>
      <c r="AU212" s="68"/>
      <c r="AV212" s="78">
        <f t="shared" si="41"/>
        <v>40591.78600000001</v>
      </c>
      <c r="AW212" s="37">
        <v>131296.32</v>
      </c>
    </row>
    <row r="213" spans="1:49" ht="18">
      <c r="A213" s="1">
        <v>203</v>
      </c>
      <c r="B213" s="1" t="s">
        <v>178</v>
      </c>
      <c r="C213" s="1">
        <v>644.3</v>
      </c>
      <c r="D213" s="1">
        <v>99.5</v>
      </c>
      <c r="E213" s="1">
        <f t="shared" si="36"/>
        <v>743.8</v>
      </c>
      <c r="F213" s="14">
        <v>11.16</v>
      </c>
      <c r="G213" s="2">
        <f t="shared" si="35"/>
        <v>8300.807999999999</v>
      </c>
      <c r="H213" s="2">
        <f t="shared" si="34"/>
        <v>49804.848</v>
      </c>
      <c r="I213" s="1">
        <v>11.97</v>
      </c>
      <c r="J213" s="2">
        <f t="shared" si="37"/>
        <v>8903.286</v>
      </c>
      <c r="K213" s="2">
        <f t="shared" si="38"/>
        <v>53419.716</v>
      </c>
      <c r="L213" s="16">
        <f t="shared" si="39"/>
        <v>103224.564</v>
      </c>
      <c r="M213" s="2"/>
      <c r="N213" s="33">
        <f t="shared" si="40"/>
        <v>103224.564</v>
      </c>
      <c r="O213" s="1">
        <v>4521.71</v>
      </c>
      <c r="P213" s="1">
        <v>3945.12</v>
      </c>
      <c r="Q213" s="9">
        <v>54260.51</v>
      </c>
      <c r="R213" s="6">
        <v>47341.38</v>
      </c>
      <c r="S213" s="1">
        <v>1085.95</v>
      </c>
      <c r="T213" s="1">
        <v>1821.45</v>
      </c>
      <c r="U213" s="1">
        <v>2910.28</v>
      </c>
      <c r="V213" s="1">
        <v>20897.16</v>
      </c>
      <c r="W213" s="1">
        <v>0</v>
      </c>
      <c r="X213" s="1">
        <v>1821.45</v>
      </c>
      <c r="Y213" s="1">
        <v>1510.7</v>
      </c>
      <c r="Z213" s="1">
        <v>2357.11</v>
      </c>
      <c r="AA213" s="1">
        <v>2023.14</v>
      </c>
      <c r="AB213" s="1">
        <v>1821.45</v>
      </c>
      <c r="AC213" s="1">
        <v>2023.14</v>
      </c>
      <c r="AD213" s="1">
        <v>1821.45</v>
      </c>
      <c r="AE213" s="1">
        <v>11730.03</v>
      </c>
      <c r="AF213" s="2">
        <v>1888.39</v>
      </c>
      <c r="AG213" s="1">
        <v>3225.92</v>
      </c>
      <c r="AH213" s="2">
        <v>1888.39</v>
      </c>
      <c r="AI213" s="1">
        <v>3906.75</v>
      </c>
      <c r="AJ213" s="1">
        <v>2221.68</v>
      </c>
      <c r="AK213" s="1">
        <v>1564.88</v>
      </c>
      <c r="AL213" s="1">
        <v>2445.47</v>
      </c>
      <c r="AM213" s="1">
        <v>1748.14</v>
      </c>
      <c r="AN213" s="1">
        <v>2221.68</v>
      </c>
      <c r="AO213" s="1">
        <v>1147.62</v>
      </c>
      <c r="AP213" s="1">
        <v>5581.08</v>
      </c>
      <c r="AQ213" s="9">
        <f t="shared" si="42"/>
        <v>32876.55</v>
      </c>
      <c r="AR213" s="9">
        <f t="shared" si="43"/>
        <v>46786.76000000001</v>
      </c>
      <c r="AS213" s="67">
        <f t="shared" si="44"/>
        <v>79663.31000000001</v>
      </c>
      <c r="AT213" s="68"/>
      <c r="AU213" s="68"/>
      <c r="AV213" s="78">
        <f t="shared" si="41"/>
        <v>23561.253999999986</v>
      </c>
      <c r="AW213" s="37">
        <v>121891.2</v>
      </c>
    </row>
    <row r="214" spans="1:49" ht="18">
      <c r="A214" s="1">
        <v>204</v>
      </c>
      <c r="B214" s="1" t="s">
        <v>179</v>
      </c>
      <c r="C214" s="1">
        <v>2076.8</v>
      </c>
      <c r="D214" s="1">
        <v>0</v>
      </c>
      <c r="E214" s="1">
        <f t="shared" si="36"/>
        <v>2076.8</v>
      </c>
      <c r="F214" s="14">
        <v>12.78</v>
      </c>
      <c r="G214" s="2">
        <f t="shared" si="35"/>
        <v>26541.504</v>
      </c>
      <c r="H214" s="2">
        <f t="shared" si="34"/>
        <v>159249.024</v>
      </c>
      <c r="I214" s="1">
        <v>13.29</v>
      </c>
      <c r="J214" s="2">
        <f t="shared" si="37"/>
        <v>27600.672000000002</v>
      </c>
      <c r="K214" s="2">
        <f t="shared" si="38"/>
        <v>165604.032</v>
      </c>
      <c r="L214" s="16">
        <f t="shared" si="39"/>
        <v>324853.056</v>
      </c>
      <c r="M214" s="2"/>
      <c r="N214" s="33">
        <f t="shared" si="40"/>
        <v>324853.056</v>
      </c>
      <c r="O214" s="1">
        <v>0</v>
      </c>
      <c r="P214" s="1">
        <v>27072.33</v>
      </c>
      <c r="Q214" s="9">
        <v>0</v>
      </c>
      <c r="R214" s="6">
        <v>324868.01</v>
      </c>
      <c r="S214" s="1">
        <v>0</v>
      </c>
      <c r="T214" s="1">
        <v>12103.75</v>
      </c>
      <c r="U214" s="1">
        <v>0</v>
      </c>
      <c r="V214" s="1">
        <v>8048.72</v>
      </c>
      <c r="W214" s="1">
        <v>0</v>
      </c>
      <c r="X214" s="1">
        <v>9742.33</v>
      </c>
      <c r="Y214" s="1">
        <v>0</v>
      </c>
      <c r="Z214" s="1">
        <v>13006.86</v>
      </c>
      <c r="AA214" s="1">
        <v>0</v>
      </c>
      <c r="AB214" s="1">
        <v>14643.37</v>
      </c>
      <c r="AC214" s="1">
        <v>0</v>
      </c>
      <c r="AD214" s="1">
        <v>23282.65</v>
      </c>
      <c r="AE214" s="1">
        <v>0</v>
      </c>
      <c r="AF214" s="2">
        <v>18040.24</v>
      </c>
      <c r="AG214" s="1">
        <v>0</v>
      </c>
      <c r="AH214" s="2">
        <v>12556.38</v>
      </c>
      <c r="AI214" s="1">
        <v>0</v>
      </c>
      <c r="AJ214" s="1">
        <v>43153.57</v>
      </c>
      <c r="AK214" s="1">
        <v>0</v>
      </c>
      <c r="AL214" s="1">
        <v>25948.59</v>
      </c>
      <c r="AM214" s="1">
        <v>0</v>
      </c>
      <c r="AN214" s="1">
        <v>10554.12</v>
      </c>
      <c r="AO214" s="1">
        <v>0</v>
      </c>
      <c r="AP214" s="1">
        <v>14270.01</v>
      </c>
      <c r="AQ214" s="9">
        <f t="shared" si="42"/>
        <v>0</v>
      </c>
      <c r="AR214" s="9">
        <f t="shared" si="43"/>
        <v>205350.59000000003</v>
      </c>
      <c r="AS214" s="67">
        <f t="shared" si="44"/>
        <v>205350.59000000003</v>
      </c>
      <c r="AT214" s="68"/>
      <c r="AU214" s="68"/>
      <c r="AV214" s="78">
        <f t="shared" si="41"/>
        <v>119502.46599999996</v>
      </c>
      <c r="AW214" s="37">
        <v>371623.88</v>
      </c>
    </row>
    <row r="215" spans="1:49" ht="18">
      <c r="A215" s="1">
        <v>205</v>
      </c>
      <c r="B215" s="1" t="s">
        <v>334</v>
      </c>
      <c r="C215" s="1">
        <v>4075.1</v>
      </c>
      <c r="D215" s="1">
        <v>0</v>
      </c>
      <c r="E215" s="1">
        <f t="shared" si="36"/>
        <v>4075.1</v>
      </c>
      <c r="F215" s="14">
        <v>11.74</v>
      </c>
      <c r="G215" s="2">
        <f t="shared" si="35"/>
        <v>47841.674</v>
      </c>
      <c r="H215" s="2">
        <f t="shared" si="34"/>
        <v>287050.044</v>
      </c>
      <c r="I215" s="1">
        <v>12.38</v>
      </c>
      <c r="J215" s="2">
        <f t="shared" si="37"/>
        <v>50449.738000000005</v>
      </c>
      <c r="K215" s="2">
        <f t="shared" si="38"/>
        <v>302698.428</v>
      </c>
      <c r="L215" s="16">
        <f t="shared" si="39"/>
        <v>589748.4720000001</v>
      </c>
      <c r="M215" s="2"/>
      <c r="N215" s="33">
        <f t="shared" si="40"/>
        <v>589748.4720000001</v>
      </c>
      <c r="O215" s="1">
        <v>0</v>
      </c>
      <c r="P215" s="1">
        <v>48798.51</v>
      </c>
      <c r="Q215" s="9">
        <v>0</v>
      </c>
      <c r="R215" s="6">
        <v>585582.09</v>
      </c>
      <c r="S215" s="1">
        <v>0</v>
      </c>
      <c r="T215" s="1">
        <v>34112.72</v>
      </c>
      <c r="U215" s="1">
        <v>0</v>
      </c>
      <c r="V215" s="1">
        <v>21225.24</v>
      </c>
      <c r="W215" s="1">
        <v>0</v>
      </c>
      <c r="X215" s="1">
        <v>18476.3</v>
      </c>
      <c r="Y215" s="1">
        <v>0</v>
      </c>
      <c r="Z215" s="1">
        <v>24286.69</v>
      </c>
      <c r="AA215" s="1">
        <v>0</v>
      </c>
      <c r="AB215" s="1">
        <v>24188.95</v>
      </c>
      <c r="AC215" s="1">
        <v>0</v>
      </c>
      <c r="AD215" s="1">
        <v>38817.46</v>
      </c>
      <c r="AE215" s="1">
        <v>0</v>
      </c>
      <c r="AF215" s="2">
        <v>28473.1</v>
      </c>
      <c r="AG215" s="1">
        <v>0</v>
      </c>
      <c r="AH215" s="2">
        <v>36579.93</v>
      </c>
      <c r="AI215" s="1">
        <v>0</v>
      </c>
      <c r="AJ215" s="1">
        <v>27474.38</v>
      </c>
      <c r="AK215" s="1">
        <v>0</v>
      </c>
      <c r="AL215" s="1">
        <v>19348.75</v>
      </c>
      <c r="AM215" s="1">
        <v>0</v>
      </c>
      <c r="AN215" s="1">
        <v>24217.05</v>
      </c>
      <c r="AO215" s="1">
        <v>0</v>
      </c>
      <c r="AP215" s="1">
        <v>21003.86</v>
      </c>
      <c r="AQ215" s="9">
        <f t="shared" si="42"/>
        <v>0</v>
      </c>
      <c r="AR215" s="9">
        <f t="shared" si="43"/>
        <v>318204.43</v>
      </c>
      <c r="AS215" s="67">
        <f t="shared" si="44"/>
        <v>318204.43</v>
      </c>
      <c r="AT215" s="68"/>
      <c r="AU215" s="68"/>
      <c r="AV215" s="78">
        <f t="shared" si="41"/>
        <v>271544.0420000001</v>
      </c>
      <c r="AW215" s="37">
        <v>510056.65</v>
      </c>
    </row>
    <row r="216" spans="1:49" ht="18">
      <c r="A216" s="1">
        <v>206</v>
      </c>
      <c r="B216" s="1" t="s">
        <v>180</v>
      </c>
      <c r="C216" s="1">
        <v>679.2</v>
      </c>
      <c r="D216" s="1">
        <v>68.2</v>
      </c>
      <c r="E216" s="1">
        <f t="shared" si="36"/>
        <v>747.4000000000001</v>
      </c>
      <c r="F216" s="14">
        <v>7.87</v>
      </c>
      <c r="G216" s="2">
        <f t="shared" si="35"/>
        <v>5882.0380000000005</v>
      </c>
      <c r="H216" s="2">
        <f t="shared" si="34"/>
        <v>35292.228</v>
      </c>
      <c r="I216" s="1">
        <v>8.18</v>
      </c>
      <c r="J216" s="2">
        <f t="shared" si="37"/>
        <v>6113.732000000001</v>
      </c>
      <c r="K216" s="2">
        <f t="shared" si="38"/>
        <v>36682.39200000001</v>
      </c>
      <c r="L216" s="16">
        <f t="shared" si="39"/>
        <v>71974.62000000001</v>
      </c>
      <c r="M216" s="2">
        <v>-35765.88</v>
      </c>
      <c r="N216" s="33">
        <f t="shared" si="40"/>
        <v>36208.74000000001</v>
      </c>
      <c r="O216" s="1">
        <v>0</v>
      </c>
      <c r="P216" s="1">
        <v>3019.19</v>
      </c>
      <c r="Q216" s="9">
        <v>0</v>
      </c>
      <c r="R216" s="6">
        <v>36230.27</v>
      </c>
      <c r="S216" s="1">
        <v>0</v>
      </c>
      <c r="T216" s="1">
        <v>47874.86</v>
      </c>
      <c r="U216" s="1">
        <v>0</v>
      </c>
      <c r="V216" s="1">
        <v>1651.75</v>
      </c>
      <c r="W216" s="1">
        <v>0</v>
      </c>
      <c r="X216" s="1">
        <v>11254.58</v>
      </c>
      <c r="Y216" s="1">
        <v>0</v>
      </c>
      <c r="Z216" s="1">
        <v>2076.5</v>
      </c>
      <c r="AA216" s="1">
        <v>0</v>
      </c>
      <c r="AB216" s="1">
        <v>5131.86</v>
      </c>
      <c r="AC216" s="1">
        <v>0</v>
      </c>
      <c r="AD216" s="1">
        <v>1868.65</v>
      </c>
      <c r="AE216" s="1">
        <v>0</v>
      </c>
      <c r="AF216" s="2">
        <v>2284.62</v>
      </c>
      <c r="AG216" s="1">
        <v>0</v>
      </c>
      <c r="AH216" s="2">
        <v>1719.02</v>
      </c>
      <c r="AI216" s="1">
        <v>0</v>
      </c>
      <c r="AJ216" s="1">
        <v>7652.6</v>
      </c>
      <c r="AK216" s="1">
        <v>0</v>
      </c>
      <c r="AL216" s="1">
        <v>4217.22</v>
      </c>
      <c r="AM216" s="1">
        <v>0</v>
      </c>
      <c r="AN216" s="1">
        <v>4739.74</v>
      </c>
      <c r="AO216" s="1">
        <v>0</v>
      </c>
      <c r="AP216" s="1">
        <v>4861.34</v>
      </c>
      <c r="AQ216" s="9">
        <f t="shared" si="42"/>
        <v>0</v>
      </c>
      <c r="AR216" s="9">
        <f t="shared" si="43"/>
        <v>95332.74</v>
      </c>
      <c r="AS216" s="67">
        <f t="shared" si="44"/>
        <v>95332.74</v>
      </c>
      <c r="AT216" s="68"/>
      <c r="AU216" s="68">
        <v>880</v>
      </c>
      <c r="AV216" s="78">
        <f t="shared" si="41"/>
        <v>-60003.99999999999</v>
      </c>
      <c r="AW216" s="37">
        <v>44717.23</v>
      </c>
    </row>
    <row r="217" spans="1:49" ht="18">
      <c r="A217" s="1">
        <v>207</v>
      </c>
      <c r="B217" s="1" t="s">
        <v>181</v>
      </c>
      <c r="C217" s="1">
        <v>470.1</v>
      </c>
      <c r="D217" s="1">
        <v>0</v>
      </c>
      <c r="E217" s="1">
        <f t="shared" si="36"/>
        <v>470.1</v>
      </c>
      <c r="F217" s="14">
        <v>7.87</v>
      </c>
      <c r="G217" s="2">
        <f t="shared" si="35"/>
        <v>3699.6870000000004</v>
      </c>
      <c r="H217" s="2">
        <f t="shared" si="34"/>
        <v>22198.122000000003</v>
      </c>
      <c r="I217" s="1">
        <v>8.18</v>
      </c>
      <c r="J217" s="2">
        <f t="shared" si="37"/>
        <v>3845.418</v>
      </c>
      <c r="K217" s="2">
        <f t="shared" si="38"/>
        <v>23072.508</v>
      </c>
      <c r="L217" s="16">
        <f t="shared" si="39"/>
        <v>45270.630000000005</v>
      </c>
      <c r="M217" s="2">
        <v>-40451.6</v>
      </c>
      <c r="N217" s="33">
        <f t="shared" si="40"/>
        <v>4819.030000000006</v>
      </c>
      <c r="O217" s="1">
        <v>0</v>
      </c>
      <c r="P217" s="1">
        <v>1059.7</v>
      </c>
      <c r="Q217" s="9">
        <v>0</v>
      </c>
      <c r="R217" s="6">
        <v>12716.39</v>
      </c>
      <c r="S217" s="1">
        <v>0</v>
      </c>
      <c r="T217" s="1">
        <v>1038.92</v>
      </c>
      <c r="U217" s="1">
        <v>0</v>
      </c>
      <c r="V217" s="1">
        <v>1038.92</v>
      </c>
      <c r="W217" s="1">
        <v>0</v>
      </c>
      <c r="X217" s="1">
        <v>1038.92</v>
      </c>
      <c r="Y217" s="1">
        <v>0</v>
      </c>
      <c r="Z217" s="1">
        <v>1463.67</v>
      </c>
      <c r="AA217" s="1">
        <v>0</v>
      </c>
      <c r="AB217" s="1">
        <v>1038.92</v>
      </c>
      <c r="AC217" s="1">
        <v>0</v>
      </c>
      <c r="AD217" s="1">
        <v>1255.82</v>
      </c>
      <c r="AE217" s="1">
        <v>0</v>
      </c>
      <c r="AF217" s="2">
        <v>1677.63</v>
      </c>
      <c r="AG217" s="1">
        <v>0</v>
      </c>
      <c r="AH217" s="2">
        <v>22586.42</v>
      </c>
      <c r="AI217" s="1">
        <v>0</v>
      </c>
      <c r="AJ217" s="1">
        <v>6770.96</v>
      </c>
      <c r="AK217" s="1">
        <v>0</v>
      </c>
      <c r="AL217" s="1">
        <v>3579.43</v>
      </c>
      <c r="AM217" s="1">
        <v>0</v>
      </c>
      <c r="AN217" s="1">
        <v>4101.95</v>
      </c>
      <c r="AO217" s="1">
        <v>0</v>
      </c>
      <c r="AP217" s="1">
        <v>1081.23</v>
      </c>
      <c r="AQ217" s="9">
        <f t="shared" si="42"/>
        <v>0</v>
      </c>
      <c r="AR217" s="9">
        <f t="shared" si="43"/>
        <v>46672.79</v>
      </c>
      <c r="AS217" s="67">
        <f t="shared" si="44"/>
        <v>46672.79</v>
      </c>
      <c r="AT217" s="68">
        <v>13093.88</v>
      </c>
      <c r="AU217" s="68">
        <v>880</v>
      </c>
      <c r="AV217" s="78">
        <f t="shared" si="41"/>
        <v>-55827.63999999999</v>
      </c>
      <c r="AW217" s="37">
        <v>30580.09</v>
      </c>
    </row>
    <row r="218" spans="1:61" s="39" customFormat="1" ht="18">
      <c r="A218" s="1">
        <v>208</v>
      </c>
      <c r="B218" s="1" t="s">
        <v>182</v>
      </c>
      <c r="C218" s="1">
        <v>465.4</v>
      </c>
      <c r="D218" s="1">
        <v>0</v>
      </c>
      <c r="E218" s="1">
        <f t="shared" si="36"/>
        <v>465.4</v>
      </c>
      <c r="F218" s="14">
        <v>7.87</v>
      </c>
      <c r="G218" s="2">
        <f t="shared" si="35"/>
        <v>3662.698</v>
      </c>
      <c r="H218" s="2">
        <f t="shared" si="34"/>
        <v>21976.188</v>
      </c>
      <c r="I218" s="1">
        <v>8.18</v>
      </c>
      <c r="J218" s="2">
        <f t="shared" si="37"/>
        <v>3806.9719999999998</v>
      </c>
      <c r="K218" s="2">
        <f t="shared" si="38"/>
        <v>22841.832</v>
      </c>
      <c r="L218" s="16">
        <f t="shared" si="39"/>
        <v>44818.02</v>
      </c>
      <c r="M218" s="2">
        <v>-55032.51</v>
      </c>
      <c r="N218" s="33">
        <f t="shared" si="40"/>
        <v>-10214.490000000005</v>
      </c>
      <c r="O218" s="1">
        <v>0</v>
      </c>
      <c r="P218" s="1">
        <v>1049.11</v>
      </c>
      <c r="Q218" s="9">
        <v>0</v>
      </c>
      <c r="R218" s="6">
        <v>12589.26</v>
      </c>
      <c r="S218" s="1">
        <v>0</v>
      </c>
      <c r="T218" s="1">
        <v>1028.53</v>
      </c>
      <c r="U218" s="1">
        <v>0</v>
      </c>
      <c r="V218" s="1">
        <v>1028.53</v>
      </c>
      <c r="W218" s="1">
        <v>0</v>
      </c>
      <c r="X218" s="1">
        <v>1028.53</v>
      </c>
      <c r="Y218" s="1">
        <v>0</v>
      </c>
      <c r="Z218" s="1">
        <v>1028.53</v>
      </c>
      <c r="AA218" s="1">
        <v>0</v>
      </c>
      <c r="AB218" s="1">
        <v>1028.53</v>
      </c>
      <c r="AC218" s="1">
        <v>0</v>
      </c>
      <c r="AD218" s="1">
        <v>1028.53</v>
      </c>
      <c r="AE218" s="1">
        <v>0</v>
      </c>
      <c r="AF218" s="2">
        <v>1070.42</v>
      </c>
      <c r="AG218" s="1">
        <v>0</v>
      </c>
      <c r="AH218" s="2">
        <v>1070.42</v>
      </c>
      <c r="AI218" s="1">
        <v>0</v>
      </c>
      <c r="AJ218" s="1">
        <v>1772.17</v>
      </c>
      <c r="AK218" s="1">
        <v>0</v>
      </c>
      <c r="AL218" s="1">
        <v>3011.54</v>
      </c>
      <c r="AM218" s="1">
        <v>0</v>
      </c>
      <c r="AN218" s="1">
        <v>4091.14</v>
      </c>
      <c r="AO218" s="1">
        <v>0</v>
      </c>
      <c r="AP218" s="1">
        <v>1791.45</v>
      </c>
      <c r="AQ218" s="9">
        <f t="shared" si="42"/>
        <v>0</v>
      </c>
      <c r="AR218" s="9">
        <f t="shared" si="43"/>
        <v>18978.32</v>
      </c>
      <c r="AS218" s="67">
        <f t="shared" si="44"/>
        <v>18978.32</v>
      </c>
      <c r="AT218" s="68"/>
      <c r="AU218" s="68">
        <v>880</v>
      </c>
      <c r="AV218" s="78">
        <f t="shared" si="41"/>
        <v>-30072.810000000005</v>
      </c>
      <c r="AW218" s="37">
        <v>14778.4</v>
      </c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</row>
    <row r="219" spans="1:49" ht="18">
      <c r="A219" s="1">
        <v>209</v>
      </c>
      <c r="B219" s="1" t="s">
        <v>183</v>
      </c>
      <c r="C219" s="1">
        <v>458.4</v>
      </c>
      <c r="D219" s="1">
        <v>0</v>
      </c>
      <c r="E219" s="1">
        <f t="shared" si="36"/>
        <v>458.4</v>
      </c>
      <c r="F219" s="14">
        <v>11.16</v>
      </c>
      <c r="G219" s="2">
        <f t="shared" si="35"/>
        <v>5115.744</v>
      </c>
      <c r="H219" s="2">
        <f t="shared" si="34"/>
        <v>30694.464</v>
      </c>
      <c r="I219" s="1">
        <v>11.97</v>
      </c>
      <c r="J219" s="2">
        <f t="shared" si="37"/>
        <v>5487.048</v>
      </c>
      <c r="K219" s="2">
        <f t="shared" si="38"/>
        <v>32922.288</v>
      </c>
      <c r="L219" s="16">
        <f t="shared" si="39"/>
        <v>63616.752</v>
      </c>
      <c r="M219" s="2">
        <v>-8810.02</v>
      </c>
      <c r="N219" s="33">
        <f t="shared" si="40"/>
        <v>54806.732</v>
      </c>
      <c r="O219" s="1">
        <v>0</v>
      </c>
      <c r="P219" s="1">
        <v>4483.89</v>
      </c>
      <c r="Q219" s="9">
        <v>0</v>
      </c>
      <c r="R219" s="6">
        <v>53806.69</v>
      </c>
      <c r="S219" s="1">
        <v>0</v>
      </c>
      <c r="T219" s="1">
        <v>1013.06</v>
      </c>
      <c r="U219" s="1">
        <v>0</v>
      </c>
      <c r="V219" s="1">
        <v>2619.65</v>
      </c>
      <c r="W219" s="1">
        <v>0</v>
      </c>
      <c r="X219" s="1">
        <v>1013.06</v>
      </c>
      <c r="Y219" s="1">
        <v>0</v>
      </c>
      <c r="Z219" s="1">
        <v>1973.47</v>
      </c>
      <c r="AA219" s="1">
        <v>0</v>
      </c>
      <c r="AB219" s="1">
        <v>1013.06</v>
      </c>
      <c r="AC219" s="1">
        <v>0</v>
      </c>
      <c r="AD219" s="1">
        <v>1013.06</v>
      </c>
      <c r="AE219" s="1">
        <v>0</v>
      </c>
      <c r="AF219" s="2">
        <v>1054.32</v>
      </c>
      <c r="AG219" s="1">
        <v>0</v>
      </c>
      <c r="AH219" s="2">
        <v>109565.41</v>
      </c>
      <c r="AI219" s="1">
        <v>0</v>
      </c>
      <c r="AJ219" s="1">
        <v>3942.5</v>
      </c>
      <c r="AK219" s="1">
        <v>0</v>
      </c>
      <c r="AL219" s="1">
        <v>3552.52</v>
      </c>
      <c r="AM219" s="1">
        <v>0</v>
      </c>
      <c r="AN219" s="1">
        <v>4075.04</v>
      </c>
      <c r="AO219" s="1">
        <v>0</v>
      </c>
      <c r="AP219" s="1">
        <v>3721.12</v>
      </c>
      <c r="AQ219" s="9">
        <f t="shared" si="42"/>
        <v>0</v>
      </c>
      <c r="AR219" s="9">
        <f t="shared" si="43"/>
        <v>134556.27</v>
      </c>
      <c r="AS219" s="67">
        <f t="shared" si="44"/>
        <v>134556.27</v>
      </c>
      <c r="AT219" s="68"/>
      <c r="AU219" s="68">
        <v>880</v>
      </c>
      <c r="AV219" s="78">
        <f t="shared" si="41"/>
        <v>-80629.53799999999</v>
      </c>
      <c r="AW219" s="37">
        <v>7868.93</v>
      </c>
    </row>
    <row r="220" spans="1:49" ht="18">
      <c r="A220" s="1">
        <v>210</v>
      </c>
      <c r="B220" s="1" t="s">
        <v>184</v>
      </c>
      <c r="C220" s="1">
        <v>452.2</v>
      </c>
      <c r="D220" s="1">
        <v>0</v>
      </c>
      <c r="E220" s="1">
        <f t="shared" si="36"/>
        <v>452.2</v>
      </c>
      <c r="F220" s="14">
        <v>11.16</v>
      </c>
      <c r="G220" s="2">
        <f t="shared" si="35"/>
        <v>5046.552</v>
      </c>
      <c r="H220" s="2">
        <f t="shared" si="34"/>
        <v>30279.311999999998</v>
      </c>
      <c r="I220" s="1">
        <v>11.97</v>
      </c>
      <c r="J220" s="2">
        <f t="shared" si="37"/>
        <v>5412.834</v>
      </c>
      <c r="K220" s="2">
        <f t="shared" si="38"/>
        <v>32477.004</v>
      </c>
      <c r="L220" s="16">
        <f t="shared" si="39"/>
        <v>62756.316</v>
      </c>
      <c r="M220" s="2">
        <v>-15824.86</v>
      </c>
      <c r="N220" s="33">
        <f t="shared" si="40"/>
        <v>46931.456</v>
      </c>
      <c r="O220" s="1">
        <v>0</v>
      </c>
      <c r="P220" s="1">
        <v>3828.74</v>
      </c>
      <c r="Q220" s="9">
        <v>0</v>
      </c>
      <c r="R220" s="6">
        <v>45944.94</v>
      </c>
      <c r="S220" s="1">
        <v>0</v>
      </c>
      <c r="T220" s="1">
        <v>20446.35</v>
      </c>
      <c r="U220" s="1">
        <v>0</v>
      </c>
      <c r="V220" s="1">
        <v>3443.81</v>
      </c>
      <c r="W220" s="1">
        <v>0</v>
      </c>
      <c r="X220" s="1">
        <v>1837.22</v>
      </c>
      <c r="Y220" s="1">
        <v>0</v>
      </c>
      <c r="Z220" s="1">
        <v>2797.63</v>
      </c>
      <c r="AA220" s="1">
        <v>0</v>
      </c>
      <c r="AB220" s="1">
        <v>3206.66</v>
      </c>
      <c r="AC220" s="1">
        <v>0</v>
      </c>
      <c r="AD220" s="1">
        <v>2623.89</v>
      </c>
      <c r="AE220" s="1">
        <v>0</v>
      </c>
      <c r="AF220" s="2">
        <v>60559.21</v>
      </c>
      <c r="AG220" s="1">
        <v>0</v>
      </c>
      <c r="AH220" s="2">
        <v>2492.91</v>
      </c>
      <c r="AI220" s="1">
        <v>0</v>
      </c>
      <c r="AJ220" s="1">
        <v>3934.97</v>
      </c>
      <c r="AK220" s="1">
        <v>0</v>
      </c>
      <c r="AL220" s="1">
        <v>5133.18</v>
      </c>
      <c r="AM220" s="1">
        <v>0</v>
      </c>
      <c r="AN220" s="1">
        <v>4238.43</v>
      </c>
      <c r="AO220" s="1">
        <v>0</v>
      </c>
      <c r="AP220" s="1">
        <v>3884.51</v>
      </c>
      <c r="AQ220" s="9">
        <f t="shared" si="42"/>
        <v>0</v>
      </c>
      <c r="AR220" s="9">
        <f t="shared" si="43"/>
        <v>114598.77</v>
      </c>
      <c r="AS220" s="67">
        <f t="shared" si="44"/>
        <v>114598.77</v>
      </c>
      <c r="AT220" s="68"/>
      <c r="AU220" s="68">
        <f>733.41+880</f>
        <v>1613.4099999999999</v>
      </c>
      <c r="AV220" s="78">
        <f t="shared" si="41"/>
        <v>-69280.72400000002</v>
      </c>
      <c r="AW220" s="37">
        <v>53528.3</v>
      </c>
    </row>
    <row r="221" spans="1:49" ht="18">
      <c r="A221" s="1">
        <v>211</v>
      </c>
      <c r="B221" s="1" t="s">
        <v>185</v>
      </c>
      <c r="C221" s="1">
        <v>4870.9</v>
      </c>
      <c r="D221" s="1">
        <v>0</v>
      </c>
      <c r="E221" s="1">
        <f t="shared" si="36"/>
        <v>4870.9</v>
      </c>
      <c r="F221" s="14">
        <v>12.85</v>
      </c>
      <c r="G221" s="2">
        <f t="shared" si="35"/>
        <v>62591.064999999995</v>
      </c>
      <c r="H221" s="2">
        <f t="shared" si="34"/>
        <v>375546.38999999996</v>
      </c>
      <c r="I221" s="1">
        <v>13.37</v>
      </c>
      <c r="J221" s="2">
        <f t="shared" si="37"/>
        <v>65123.93299999999</v>
      </c>
      <c r="K221" s="2">
        <f t="shared" si="38"/>
        <v>390743.59799999994</v>
      </c>
      <c r="L221" s="16">
        <f t="shared" si="39"/>
        <v>766289.9879999999</v>
      </c>
      <c r="M221" s="2">
        <v>-285595.31</v>
      </c>
      <c r="N221" s="33">
        <f t="shared" si="40"/>
        <v>480694.6779999999</v>
      </c>
      <c r="O221" s="1">
        <v>23373.48</v>
      </c>
      <c r="P221" s="1">
        <v>16669.8</v>
      </c>
      <c r="Q221" s="9">
        <v>280481.7</v>
      </c>
      <c r="R221" s="6">
        <v>200037.62</v>
      </c>
      <c r="S221" s="1">
        <v>10171.4</v>
      </c>
      <c r="T221" s="1">
        <v>16819.66</v>
      </c>
      <c r="U221" s="1">
        <v>10025.89</v>
      </c>
      <c r="V221" s="1">
        <v>13061.22</v>
      </c>
      <c r="W221" s="1">
        <v>15250.32</v>
      </c>
      <c r="X221" s="1">
        <v>16529.09</v>
      </c>
      <c r="Y221" s="1">
        <v>12677.94</v>
      </c>
      <c r="Z221" s="1">
        <v>18325.01</v>
      </c>
      <c r="AA221" s="1">
        <v>163296.22</v>
      </c>
      <c r="AB221" s="1">
        <v>48723.77</v>
      </c>
      <c r="AC221" s="1">
        <v>16799.96</v>
      </c>
      <c r="AD221" s="1">
        <v>23333.07</v>
      </c>
      <c r="AE221" s="1">
        <v>17048.15</v>
      </c>
      <c r="AF221" s="2">
        <v>11380.72</v>
      </c>
      <c r="AG221" s="1">
        <v>17048.15</v>
      </c>
      <c r="AH221" s="2">
        <v>12124.77</v>
      </c>
      <c r="AI221" s="1">
        <v>45354.62</v>
      </c>
      <c r="AJ221" s="1">
        <v>20206.49</v>
      </c>
      <c r="AK221" s="1">
        <v>21628.58</v>
      </c>
      <c r="AL221" s="1">
        <v>22766.74</v>
      </c>
      <c r="AM221" s="1">
        <v>27059.15</v>
      </c>
      <c r="AN221" s="1">
        <v>21140.51</v>
      </c>
      <c r="AO221" s="1">
        <v>17957.27</v>
      </c>
      <c r="AP221" s="1">
        <v>17492.76</v>
      </c>
      <c r="AQ221" s="9">
        <f t="shared" si="42"/>
        <v>374317.6500000001</v>
      </c>
      <c r="AR221" s="9">
        <f t="shared" si="43"/>
        <v>241903.81</v>
      </c>
      <c r="AS221" s="67">
        <f t="shared" si="44"/>
        <v>616221.4600000001</v>
      </c>
      <c r="AT221" s="68"/>
      <c r="AU221" s="68">
        <v>880</v>
      </c>
      <c r="AV221" s="78">
        <f t="shared" si="41"/>
        <v>-136406.78200000018</v>
      </c>
      <c r="AW221" s="37">
        <v>314211.45</v>
      </c>
    </row>
    <row r="222" spans="1:49" ht="18">
      <c r="A222" s="1">
        <v>212</v>
      </c>
      <c r="B222" s="1" t="s">
        <v>186</v>
      </c>
      <c r="C222" s="1">
        <v>753.3</v>
      </c>
      <c r="D222" s="1">
        <v>0</v>
      </c>
      <c r="E222" s="1">
        <f t="shared" si="36"/>
        <v>753.3</v>
      </c>
      <c r="F222" s="14">
        <v>10.01</v>
      </c>
      <c r="G222" s="2">
        <f t="shared" si="35"/>
        <v>7540.532999999999</v>
      </c>
      <c r="H222" s="2">
        <f t="shared" si="34"/>
        <v>45243.198</v>
      </c>
      <c r="I222" s="1">
        <v>11.61</v>
      </c>
      <c r="J222" s="2">
        <f t="shared" si="37"/>
        <v>8745.812999999998</v>
      </c>
      <c r="K222" s="2">
        <f t="shared" si="38"/>
        <v>52474.87799999999</v>
      </c>
      <c r="L222" s="16">
        <f t="shared" si="39"/>
        <v>97718.07599999999</v>
      </c>
      <c r="M222" s="2"/>
      <c r="N222" s="33">
        <f t="shared" si="40"/>
        <v>97718.07599999999</v>
      </c>
      <c r="O222" s="1">
        <v>0</v>
      </c>
      <c r="P222" s="1">
        <v>7691.34</v>
      </c>
      <c r="Q222" s="9">
        <v>0</v>
      </c>
      <c r="R222" s="6">
        <v>92296.12</v>
      </c>
      <c r="S222" s="1">
        <v>0</v>
      </c>
      <c r="T222" s="1">
        <v>3119.91</v>
      </c>
      <c r="U222" s="1">
        <v>0</v>
      </c>
      <c r="V222" s="1">
        <v>3119.91</v>
      </c>
      <c r="W222" s="1">
        <v>0</v>
      </c>
      <c r="X222" s="1">
        <v>10440.06</v>
      </c>
      <c r="Y222" s="1">
        <v>0</v>
      </c>
      <c r="Z222" s="1">
        <v>10920.7</v>
      </c>
      <c r="AA222" s="1">
        <v>0</v>
      </c>
      <c r="AB222" s="1">
        <v>4069.07</v>
      </c>
      <c r="AC222" s="1">
        <v>0</v>
      </c>
      <c r="AD222" s="1">
        <v>4285.97</v>
      </c>
      <c r="AE222" s="1">
        <v>0</v>
      </c>
      <c r="AF222" s="2">
        <v>11533.87</v>
      </c>
      <c r="AG222" s="1">
        <v>0</v>
      </c>
      <c r="AH222" s="2">
        <v>4599.7</v>
      </c>
      <c r="AI222" s="1">
        <v>0</v>
      </c>
      <c r="AJ222" s="1">
        <v>11259.64</v>
      </c>
      <c r="AK222" s="1">
        <v>0</v>
      </c>
      <c r="AL222" s="1">
        <v>9127.74</v>
      </c>
      <c r="AM222" s="1">
        <v>0</v>
      </c>
      <c r="AN222" s="1">
        <v>9443.49</v>
      </c>
      <c r="AO222" s="1">
        <v>0</v>
      </c>
      <c r="AP222" s="1">
        <v>3249.85</v>
      </c>
      <c r="AQ222" s="9">
        <f t="shared" si="42"/>
        <v>0</v>
      </c>
      <c r="AR222" s="9">
        <f t="shared" si="43"/>
        <v>85169.91</v>
      </c>
      <c r="AS222" s="67">
        <f t="shared" si="44"/>
        <v>85169.91</v>
      </c>
      <c r="AT222" s="68"/>
      <c r="AU222" s="68"/>
      <c r="AV222" s="78">
        <f t="shared" si="41"/>
        <v>12548.165999999983</v>
      </c>
      <c r="AW222" s="37">
        <v>56832.41</v>
      </c>
    </row>
    <row r="223" spans="1:49" ht="18">
      <c r="A223" s="1">
        <v>213</v>
      </c>
      <c r="B223" s="1" t="s">
        <v>187</v>
      </c>
      <c r="C223" s="1">
        <v>1015.2</v>
      </c>
      <c r="D223" s="1">
        <v>478</v>
      </c>
      <c r="E223" s="1">
        <f t="shared" si="36"/>
        <v>1493.2</v>
      </c>
      <c r="F223" s="14">
        <v>11.5</v>
      </c>
      <c r="G223" s="2">
        <f t="shared" si="35"/>
        <v>17171.8</v>
      </c>
      <c r="H223" s="2">
        <f t="shared" si="34"/>
        <v>103030.79999999999</v>
      </c>
      <c r="I223" s="1">
        <v>11.97</v>
      </c>
      <c r="J223" s="2">
        <f t="shared" si="37"/>
        <v>17873.604000000003</v>
      </c>
      <c r="K223" s="2">
        <f t="shared" si="38"/>
        <v>107241.62400000001</v>
      </c>
      <c r="L223" s="16">
        <f t="shared" si="39"/>
        <v>210272.424</v>
      </c>
      <c r="M223" s="2">
        <v>-2553.06</v>
      </c>
      <c r="N223" s="33">
        <f t="shared" si="40"/>
        <v>207719.364</v>
      </c>
      <c r="O223" s="1">
        <v>0</v>
      </c>
      <c r="P223" s="1">
        <v>17302.48</v>
      </c>
      <c r="Q223" s="9">
        <v>0</v>
      </c>
      <c r="R223" s="6">
        <v>207629.77</v>
      </c>
      <c r="S223" s="1">
        <v>0</v>
      </c>
      <c r="T223" s="1">
        <v>3299.97</v>
      </c>
      <c r="U223" s="1">
        <v>0</v>
      </c>
      <c r="V223" s="1">
        <v>5473.97</v>
      </c>
      <c r="W223" s="1">
        <v>0</v>
      </c>
      <c r="X223" s="1">
        <v>16046.9</v>
      </c>
      <c r="Y223" s="1">
        <v>0</v>
      </c>
      <c r="Z223" s="1">
        <v>15044.73</v>
      </c>
      <c r="AA223" s="1">
        <v>0</v>
      </c>
      <c r="AB223" s="1">
        <v>19885.09</v>
      </c>
      <c r="AC223" s="1">
        <v>0</v>
      </c>
      <c r="AD223" s="1">
        <v>3832.23</v>
      </c>
      <c r="AE223" s="1">
        <v>0</v>
      </c>
      <c r="AF223" s="2">
        <v>13849.47</v>
      </c>
      <c r="AG223" s="1">
        <v>0</v>
      </c>
      <c r="AH223" s="2">
        <v>5759.78</v>
      </c>
      <c r="AI223" s="1">
        <v>0</v>
      </c>
      <c r="AJ223" s="1">
        <v>5073.8</v>
      </c>
      <c r="AK223" s="1">
        <v>0</v>
      </c>
      <c r="AL223" s="1">
        <v>7132.26</v>
      </c>
      <c r="AM223" s="1">
        <v>0</v>
      </c>
      <c r="AN223" s="1">
        <v>7275.66</v>
      </c>
      <c r="AO223" s="1">
        <v>0</v>
      </c>
      <c r="AP223" s="1">
        <v>4921.93</v>
      </c>
      <c r="AQ223" s="9">
        <f t="shared" si="42"/>
        <v>0</v>
      </c>
      <c r="AR223" s="9">
        <f t="shared" si="43"/>
        <v>107595.79000000001</v>
      </c>
      <c r="AS223" s="67">
        <f t="shared" si="44"/>
        <v>107595.79000000001</v>
      </c>
      <c r="AT223" s="68"/>
      <c r="AU223" s="68">
        <v>880</v>
      </c>
      <c r="AV223" s="78">
        <f t="shared" si="41"/>
        <v>99243.574</v>
      </c>
      <c r="AW223" s="37">
        <v>23757.31</v>
      </c>
    </row>
    <row r="224" spans="1:49" ht="18">
      <c r="A224" s="1">
        <v>214</v>
      </c>
      <c r="B224" s="1" t="s">
        <v>188</v>
      </c>
      <c r="C224" s="1">
        <v>1464.6</v>
      </c>
      <c r="D224" s="1">
        <v>705.6</v>
      </c>
      <c r="E224" s="1">
        <f t="shared" si="36"/>
        <v>2170.2</v>
      </c>
      <c r="F224" s="14">
        <v>11.87</v>
      </c>
      <c r="G224" s="2">
        <f t="shared" si="35"/>
        <v>25760.273999999998</v>
      </c>
      <c r="H224" s="2">
        <f t="shared" si="34"/>
        <v>154561.64399999997</v>
      </c>
      <c r="I224" s="1">
        <v>12.35</v>
      </c>
      <c r="J224" s="2">
        <f t="shared" si="37"/>
        <v>26801.969999999998</v>
      </c>
      <c r="K224" s="2">
        <f t="shared" si="38"/>
        <v>160811.81999999998</v>
      </c>
      <c r="L224" s="16">
        <f t="shared" si="39"/>
        <v>315373.4639999999</v>
      </c>
      <c r="M224" s="2">
        <v>-77191.98</v>
      </c>
      <c r="N224" s="33">
        <f t="shared" si="40"/>
        <v>238181.48399999994</v>
      </c>
      <c r="O224" s="1">
        <v>0</v>
      </c>
      <c r="P224" s="1">
        <v>19842.81</v>
      </c>
      <c r="Q224" s="9">
        <v>0</v>
      </c>
      <c r="R224" s="6">
        <v>238113.77</v>
      </c>
      <c r="S224" s="1">
        <v>0</v>
      </c>
      <c r="T224" s="1">
        <v>8627.32</v>
      </c>
      <c r="U224" s="1">
        <v>0</v>
      </c>
      <c r="V224" s="1">
        <v>8627.32</v>
      </c>
      <c r="W224" s="1">
        <v>0</v>
      </c>
      <c r="X224" s="1">
        <v>16896.76</v>
      </c>
      <c r="Y224" s="1">
        <v>0</v>
      </c>
      <c r="Z224" s="1">
        <v>33929.51</v>
      </c>
      <c r="AA224" s="1">
        <v>0</v>
      </c>
      <c r="AB224" s="1">
        <v>10876.73</v>
      </c>
      <c r="AC224" s="1">
        <v>0</v>
      </c>
      <c r="AD224" s="1">
        <v>14454.24</v>
      </c>
      <c r="AE224" s="1">
        <v>0</v>
      </c>
      <c r="AF224" s="2">
        <v>13355.26</v>
      </c>
      <c r="AG224" s="1">
        <v>0</v>
      </c>
      <c r="AH224" s="2">
        <v>21616.86</v>
      </c>
      <c r="AI224" s="1">
        <v>0</v>
      </c>
      <c r="AJ224" s="1">
        <v>12321.89</v>
      </c>
      <c r="AK224" s="1">
        <v>0</v>
      </c>
      <c r="AL224" s="1">
        <v>16580.66</v>
      </c>
      <c r="AM224" s="1">
        <v>0</v>
      </c>
      <c r="AN224" s="1">
        <v>24990.65</v>
      </c>
      <c r="AO224" s="1">
        <v>0</v>
      </c>
      <c r="AP224" s="1">
        <v>162125.03</v>
      </c>
      <c r="AQ224" s="9">
        <f t="shared" si="42"/>
        <v>0</v>
      </c>
      <c r="AR224" s="9">
        <f t="shared" si="43"/>
        <v>344402.23</v>
      </c>
      <c r="AS224" s="67">
        <f t="shared" si="44"/>
        <v>344402.23</v>
      </c>
      <c r="AT224" s="68"/>
      <c r="AU224" s="68">
        <v>880</v>
      </c>
      <c r="AV224" s="78">
        <f t="shared" si="41"/>
        <v>-107100.74600000004</v>
      </c>
      <c r="AW224" s="37">
        <v>102450.29</v>
      </c>
    </row>
    <row r="225" spans="1:49" ht="18">
      <c r="A225" s="1">
        <v>215</v>
      </c>
      <c r="B225" s="1" t="s">
        <v>189</v>
      </c>
      <c r="C225" s="1">
        <v>5673.5</v>
      </c>
      <c r="D225" s="1">
        <v>147.5</v>
      </c>
      <c r="E225" s="1">
        <f t="shared" si="36"/>
        <v>5821</v>
      </c>
      <c r="F225" s="14">
        <v>12.85</v>
      </c>
      <c r="G225" s="2">
        <f t="shared" si="35"/>
        <v>74799.84999999999</v>
      </c>
      <c r="H225" s="2">
        <f t="shared" si="34"/>
        <v>448799.1</v>
      </c>
      <c r="I225" s="1">
        <v>13.37</v>
      </c>
      <c r="J225" s="2">
        <f t="shared" si="37"/>
        <v>77826.76999999999</v>
      </c>
      <c r="K225" s="2">
        <f t="shared" si="38"/>
        <v>466960.61999999994</v>
      </c>
      <c r="L225" s="16">
        <f t="shared" si="39"/>
        <v>915759.72</v>
      </c>
      <c r="M225" s="2"/>
      <c r="N225" s="33">
        <f t="shared" si="40"/>
        <v>915759.72</v>
      </c>
      <c r="O225" s="1">
        <v>42868.17</v>
      </c>
      <c r="P225" s="1">
        <v>33427.67</v>
      </c>
      <c r="Q225" s="9">
        <v>514418.07</v>
      </c>
      <c r="R225" s="6">
        <v>401132.1</v>
      </c>
      <c r="S225" s="1">
        <v>27913.83</v>
      </c>
      <c r="T225" s="1">
        <v>18086.3</v>
      </c>
      <c r="U225" s="1">
        <v>18127.37</v>
      </c>
      <c r="V225" s="1">
        <v>20344.55</v>
      </c>
      <c r="W225" s="1">
        <v>14605.99</v>
      </c>
      <c r="X225" s="1">
        <v>14552.89</v>
      </c>
      <c r="Y225" s="1">
        <v>15483.76</v>
      </c>
      <c r="Z225" s="1">
        <v>89970.77</v>
      </c>
      <c r="AA225" s="1">
        <v>19558.56</v>
      </c>
      <c r="AB225" s="1">
        <v>48925.19</v>
      </c>
      <c r="AC225" s="1">
        <v>25340.32</v>
      </c>
      <c r="AD225" s="1">
        <v>25860.81</v>
      </c>
      <c r="AE225" s="1">
        <v>158113.55</v>
      </c>
      <c r="AF225" s="2">
        <v>33366.14</v>
      </c>
      <c r="AG225" s="1">
        <v>25967.28</v>
      </c>
      <c r="AH225" s="2">
        <v>14076.89</v>
      </c>
      <c r="AI225" s="1">
        <v>107607.26</v>
      </c>
      <c r="AJ225" s="1">
        <v>15410.08</v>
      </c>
      <c r="AK225" s="1">
        <v>16068.9</v>
      </c>
      <c r="AL225" s="1">
        <v>17054.06</v>
      </c>
      <c r="AM225" s="1">
        <v>13655.84</v>
      </c>
      <c r="AN225" s="1">
        <v>17499.74</v>
      </c>
      <c r="AO225" s="1">
        <v>12515.17</v>
      </c>
      <c r="AP225" s="1">
        <v>114059.07</v>
      </c>
      <c r="AQ225" s="9">
        <f t="shared" si="42"/>
        <v>454957.8300000001</v>
      </c>
      <c r="AR225" s="9">
        <f t="shared" si="43"/>
        <v>429206.49000000005</v>
      </c>
      <c r="AS225" s="67">
        <f t="shared" si="44"/>
        <v>884164.3200000001</v>
      </c>
      <c r="AT225" s="68"/>
      <c r="AU225" s="68">
        <f>259778.13-64029.24-169747.51+880</f>
        <v>26881.380000000005</v>
      </c>
      <c r="AV225" s="78">
        <f t="shared" si="41"/>
        <v>4714.019999999902</v>
      </c>
      <c r="AW225" s="37">
        <v>314006.21</v>
      </c>
    </row>
    <row r="226" spans="1:49" ht="18">
      <c r="A226" s="1">
        <v>216</v>
      </c>
      <c r="B226" s="1" t="s">
        <v>190</v>
      </c>
      <c r="C226" s="1">
        <v>2470.3</v>
      </c>
      <c r="D226" s="1">
        <v>0</v>
      </c>
      <c r="E226" s="1">
        <f t="shared" si="36"/>
        <v>2470.3</v>
      </c>
      <c r="F226" s="14">
        <v>12.85</v>
      </c>
      <c r="G226" s="2">
        <f t="shared" si="35"/>
        <v>31743.355000000003</v>
      </c>
      <c r="H226" s="2">
        <f t="shared" si="34"/>
        <v>190460.13</v>
      </c>
      <c r="I226" s="1">
        <v>13.36</v>
      </c>
      <c r="J226" s="2">
        <f t="shared" si="37"/>
        <v>33003.208</v>
      </c>
      <c r="K226" s="2">
        <f t="shared" si="38"/>
        <v>198019.248</v>
      </c>
      <c r="L226" s="16">
        <f t="shared" si="39"/>
        <v>388479.378</v>
      </c>
      <c r="M226" s="2"/>
      <c r="N226" s="33">
        <f t="shared" si="40"/>
        <v>388479.378</v>
      </c>
      <c r="O226" s="1">
        <v>18188.41</v>
      </c>
      <c r="P226" s="1">
        <v>14189.81</v>
      </c>
      <c r="Q226" s="9">
        <v>218260.96</v>
      </c>
      <c r="R226" s="6">
        <v>170277.71</v>
      </c>
      <c r="S226" s="1">
        <v>5211.57</v>
      </c>
      <c r="T226" s="1">
        <v>7636.79</v>
      </c>
      <c r="U226" s="1">
        <v>12278.58</v>
      </c>
      <c r="V226" s="1">
        <v>15257.62</v>
      </c>
      <c r="W226" s="1">
        <v>5248.15</v>
      </c>
      <c r="X226" s="1">
        <v>6867.86</v>
      </c>
      <c r="Y226" s="1">
        <v>9476.15</v>
      </c>
      <c r="Z226" s="1">
        <v>7861.97</v>
      </c>
      <c r="AA226" s="1">
        <v>8300.21</v>
      </c>
      <c r="AB226" s="1">
        <v>11792.65</v>
      </c>
      <c r="AC226" s="1">
        <v>9868.34</v>
      </c>
      <c r="AD226" s="1">
        <v>14825.73</v>
      </c>
      <c r="AE226" s="1">
        <v>167136.8</v>
      </c>
      <c r="AF226" s="2">
        <v>5859.34</v>
      </c>
      <c r="AG226" s="1">
        <v>17381.64</v>
      </c>
      <c r="AH226" s="2">
        <v>6525.93</v>
      </c>
      <c r="AI226" s="1">
        <v>12101.35</v>
      </c>
      <c r="AJ226" s="1">
        <v>13638.32</v>
      </c>
      <c r="AK226" s="1">
        <v>7581.33</v>
      </c>
      <c r="AL226" s="1">
        <v>14969.72</v>
      </c>
      <c r="AM226" s="1">
        <v>8999.79</v>
      </c>
      <c r="AN226" s="1">
        <v>20985.68</v>
      </c>
      <c r="AO226" s="1">
        <v>5034.68</v>
      </c>
      <c r="AP226" s="1">
        <v>5859.34</v>
      </c>
      <c r="AQ226" s="9">
        <f t="shared" si="42"/>
        <v>268618.58999999997</v>
      </c>
      <c r="AR226" s="9">
        <f t="shared" si="43"/>
        <v>132080.94999999998</v>
      </c>
      <c r="AS226" s="67">
        <f t="shared" si="44"/>
        <v>400699.5399999999</v>
      </c>
      <c r="AT226" s="68"/>
      <c r="AU226" s="68"/>
      <c r="AV226" s="78">
        <f t="shared" si="41"/>
        <v>-12220.161999999895</v>
      </c>
      <c r="AW226" s="37">
        <v>52788.59</v>
      </c>
    </row>
    <row r="227" spans="1:49" ht="18">
      <c r="A227" s="1">
        <v>217</v>
      </c>
      <c r="B227" s="71" t="s">
        <v>357</v>
      </c>
      <c r="C227" s="1">
        <v>1640.7</v>
      </c>
      <c r="D227" s="1">
        <v>0</v>
      </c>
      <c r="E227" s="1">
        <f t="shared" si="36"/>
        <v>1640.7</v>
      </c>
      <c r="F227" s="14">
        <v>12.29</v>
      </c>
      <c r="G227" s="2">
        <f t="shared" si="35"/>
        <v>20164.202999999998</v>
      </c>
      <c r="H227" s="2">
        <f>G227*6</f>
        <v>120985.218</v>
      </c>
      <c r="I227" s="1">
        <v>12.78</v>
      </c>
      <c r="J227" s="2">
        <f t="shared" si="37"/>
        <v>20968.146</v>
      </c>
      <c r="K227" s="2">
        <f t="shared" si="38"/>
        <v>125808.876</v>
      </c>
      <c r="L227" s="16">
        <f t="shared" si="39"/>
        <v>246794.09399999998</v>
      </c>
      <c r="M227" s="2"/>
      <c r="N227" s="33">
        <f t="shared" si="40"/>
        <v>246794.09399999998</v>
      </c>
      <c r="O227" s="1">
        <v>11865.21</v>
      </c>
      <c r="P227" s="1">
        <v>8702.27</v>
      </c>
      <c r="Q227" s="9">
        <v>142382.57</v>
      </c>
      <c r="R227" s="6">
        <v>104427.27</v>
      </c>
      <c r="S227" s="1">
        <v>2592.31</v>
      </c>
      <c r="T227" s="1">
        <v>8766.92</v>
      </c>
      <c r="U227" s="1">
        <v>8212.46</v>
      </c>
      <c r="V227" s="1">
        <v>4776.46</v>
      </c>
      <c r="W227" s="1">
        <v>12834.62</v>
      </c>
      <c r="X227" s="1">
        <v>3934.86</v>
      </c>
      <c r="Y227" s="1">
        <v>5289.52</v>
      </c>
      <c r="Z227" s="1">
        <v>4339.26</v>
      </c>
      <c r="AA227" s="1">
        <v>5512.75</v>
      </c>
      <c r="AB227" s="1">
        <v>3803.6</v>
      </c>
      <c r="AC227" s="1">
        <v>5512.75</v>
      </c>
      <c r="AD227" s="1">
        <v>4434.26</v>
      </c>
      <c r="AE227" s="1">
        <v>5742.45</v>
      </c>
      <c r="AF227" s="2">
        <v>8462.74</v>
      </c>
      <c r="AG227" s="1">
        <v>5742.45</v>
      </c>
      <c r="AH227" s="2">
        <v>3951.26</v>
      </c>
      <c r="AI227" s="1">
        <v>7654.95</v>
      </c>
      <c r="AJ227" s="1">
        <v>7160.06</v>
      </c>
      <c r="AK227" s="1">
        <v>14315.57</v>
      </c>
      <c r="AL227" s="1">
        <v>9409.23</v>
      </c>
      <c r="AM227" s="1">
        <v>4297.88</v>
      </c>
      <c r="AN227" s="1">
        <v>6521.12</v>
      </c>
      <c r="AO227" s="1">
        <v>8000.82</v>
      </c>
      <c r="AP227" s="1">
        <v>5410.55</v>
      </c>
      <c r="AQ227" s="9">
        <f t="shared" si="42"/>
        <v>85708.53</v>
      </c>
      <c r="AR227" s="9">
        <f t="shared" si="43"/>
        <v>70970.31999999999</v>
      </c>
      <c r="AS227" s="67">
        <f t="shared" si="44"/>
        <v>156678.84999999998</v>
      </c>
      <c r="AT227" s="68"/>
      <c r="AU227" s="68"/>
      <c r="AV227" s="78">
        <f t="shared" si="41"/>
        <v>90115.244</v>
      </c>
      <c r="AW227" s="37">
        <v>229902.42</v>
      </c>
    </row>
    <row r="228" spans="1:49" ht="18">
      <c r="A228" s="1">
        <v>218</v>
      </c>
      <c r="B228" s="1" t="s">
        <v>191</v>
      </c>
      <c r="C228" s="1">
        <v>1522.5</v>
      </c>
      <c r="D228" s="1">
        <v>302.8</v>
      </c>
      <c r="E228" s="1">
        <f t="shared" si="36"/>
        <v>1825.3</v>
      </c>
      <c r="F228" s="14">
        <v>11.91</v>
      </c>
      <c r="G228" s="2">
        <f t="shared" si="35"/>
        <v>21739.323</v>
      </c>
      <c r="H228" s="2">
        <f t="shared" si="34"/>
        <v>130435.938</v>
      </c>
      <c r="I228" s="1">
        <v>12.38</v>
      </c>
      <c r="J228" s="2">
        <f t="shared" si="37"/>
        <v>22597.214</v>
      </c>
      <c r="K228" s="2">
        <f t="shared" si="38"/>
        <v>135583.28399999999</v>
      </c>
      <c r="L228" s="16">
        <f t="shared" si="39"/>
        <v>266019.22199999995</v>
      </c>
      <c r="M228" s="2">
        <v>-132236.85</v>
      </c>
      <c r="N228" s="33">
        <f t="shared" si="40"/>
        <v>133782.37199999994</v>
      </c>
      <c r="O228" s="1">
        <v>0</v>
      </c>
      <c r="P228" s="1">
        <v>11154.37</v>
      </c>
      <c r="Q228" s="9">
        <v>0</v>
      </c>
      <c r="R228" s="6">
        <v>133852.46</v>
      </c>
      <c r="S228" s="1">
        <v>0</v>
      </c>
      <c r="T228" s="1">
        <v>9195.07</v>
      </c>
      <c r="U228" s="1">
        <v>0</v>
      </c>
      <c r="V228" s="1">
        <v>11918.5</v>
      </c>
      <c r="W228" s="1">
        <v>0</v>
      </c>
      <c r="X228" s="1">
        <v>27495.47</v>
      </c>
      <c r="Y228" s="1">
        <v>0</v>
      </c>
      <c r="Z228" s="1">
        <v>21377.68</v>
      </c>
      <c r="AA228" s="1">
        <v>0</v>
      </c>
      <c r="AB228" s="1">
        <v>27475.51</v>
      </c>
      <c r="AC228" s="1">
        <v>0</v>
      </c>
      <c r="AD228" s="1">
        <v>10590.5</v>
      </c>
      <c r="AE228" s="1">
        <v>0</v>
      </c>
      <c r="AF228" s="2">
        <v>54301.62</v>
      </c>
      <c r="AG228" s="1">
        <v>0</v>
      </c>
      <c r="AH228" s="2">
        <v>14641.55</v>
      </c>
      <c r="AI228" s="1">
        <v>0</v>
      </c>
      <c r="AJ228" s="1">
        <v>10487.51</v>
      </c>
      <c r="AK228" s="1">
        <v>0</v>
      </c>
      <c r="AL228" s="1">
        <v>9963.53</v>
      </c>
      <c r="AM228" s="1">
        <v>0</v>
      </c>
      <c r="AN228" s="1">
        <v>21520.48</v>
      </c>
      <c r="AO228" s="1">
        <v>0</v>
      </c>
      <c r="AP228" s="1">
        <v>9178.34</v>
      </c>
      <c r="AQ228" s="9">
        <f t="shared" si="42"/>
        <v>0</v>
      </c>
      <c r="AR228" s="9">
        <f t="shared" si="43"/>
        <v>228145.76</v>
      </c>
      <c r="AS228" s="67">
        <f t="shared" si="44"/>
        <v>228145.76</v>
      </c>
      <c r="AT228" s="68">
        <v>2612</v>
      </c>
      <c r="AU228" s="68">
        <v>880</v>
      </c>
      <c r="AV228" s="78">
        <f t="shared" si="41"/>
        <v>-97855.38800000006</v>
      </c>
      <c r="AW228" s="37">
        <v>132232.84</v>
      </c>
    </row>
    <row r="229" spans="1:49" ht="18">
      <c r="A229" s="1">
        <v>219</v>
      </c>
      <c r="B229" s="1" t="s">
        <v>192</v>
      </c>
      <c r="C229" s="1">
        <v>1210.4</v>
      </c>
      <c r="D229" s="1">
        <v>78.4</v>
      </c>
      <c r="E229" s="1">
        <f t="shared" si="36"/>
        <v>1288.8000000000002</v>
      </c>
      <c r="F229" s="14">
        <v>11.16</v>
      </c>
      <c r="G229" s="2">
        <f t="shared" si="35"/>
        <v>14383.008000000002</v>
      </c>
      <c r="H229" s="2">
        <f t="shared" si="34"/>
        <v>86298.04800000001</v>
      </c>
      <c r="I229" s="1">
        <v>11.97</v>
      </c>
      <c r="J229" s="2">
        <f t="shared" si="37"/>
        <v>15426.936000000003</v>
      </c>
      <c r="K229" s="2">
        <f t="shared" si="38"/>
        <v>92561.61600000002</v>
      </c>
      <c r="L229" s="16">
        <f t="shared" si="39"/>
        <v>178859.66400000005</v>
      </c>
      <c r="M229" s="2">
        <v>-141290.68</v>
      </c>
      <c r="N229" s="33">
        <f t="shared" si="40"/>
        <v>37568.984000000055</v>
      </c>
      <c r="O229" s="1">
        <v>0</v>
      </c>
      <c r="P229" s="1">
        <v>6539.38</v>
      </c>
      <c r="Q229" s="9">
        <v>0</v>
      </c>
      <c r="R229" s="6">
        <v>78472.5</v>
      </c>
      <c r="S229" s="1">
        <v>0</v>
      </c>
      <c r="T229" s="1">
        <v>3617.63</v>
      </c>
      <c r="U229" s="1">
        <v>0</v>
      </c>
      <c r="V229" s="1">
        <v>2848.25</v>
      </c>
      <c r="W229" s="1">
        <v>0</v>
      </c>
      <c r="X229" s="1">
        <v>5169.75</v>
      </c>
      <c r="Y229" s="1">
        <v>0</v>
      </c>
      <c r="Z229" s="1">
        <v>10508.43</v>
      </c>
      <c r="AA229" s="1">
        <v>0</v>
      </c>
      <c r="AB229" s="1">
        <v>11569.6</v>
      </c>
      <c r="AC229" s="1">
        <v>0</v>
      </c>
      <c r="AD229" s="1">
        <v>6585.49</v>
      </c>
      <c r="AE229" s="1">
        <v>0</v>
      </c>
      <c r="AF229" s="2">
        <v>2964.24</v>
      </c>
      <c r="AG229" s="1">
        <v>0</v>
      </c>
      <c r="AH229" s="2">
        <v>45485.65</v>
      </c>
      <c r="AI229" s="1">
        <v>0</v>
      </c>
      <c r="AJ229" s="1">
        <v>4297.43</v>
      </c>
      <c r="AK229" s="1">
        <v>0</v>
      </c>
      <c r="AL229" s="1">
        <v>6716.15</v>
      </c>
      <c r="AM229" s="1">
        <v>0</v>
      </c>
      <c r="AN229" s="1">
        <v>11315.91</v>
      </c>
      <c r="AO229" s="1">
        <v>0</v>
      </c>
      <c r="AP229" s="1">
        <v>6351.36</v>
      </c>
      <c r="AQ229" s="9">
        <f t="shared" si="42"/>
        <v>0</v>
      </c>
      <c r="AR229" s="9">
        <f t="shared" si="43"/>
        <v>117429.89</v>
      </c>
      <c r="AS229" s="67">
        <f t="shared" si="44"/>
        <v>117429.89</v>
      </c>
      <c r="AT229" s="68">
        <v>1526</v>
      </c>
      <c r="AU229" s="68">
        <v>880</v>
      </c>
      <c r="AV229" s="78">
        <f t="shared" si="41"/>
        <v>-82266.90599999994</v>
      </c>
      <c r="AW229" s="37">
        <v>112671.23</v>
      </c>
    </row>
    <row r="230" spans="1:49" ht="18">
      <c r="A230" s="1">
        <v>220</v>
      </c>
      <c r="B230" s="1" t="s">
        <v>193</v>
      </c>
      <c r="C230" s="1">
        <v>1340.1</v>
      </c>
      <c r="D230" s="1">
        <v>460.4</v>
      </c>
      <c r="E230" s="1">
        <f t="shared" si="36"/>
        <v>1800.5</v>
      </c>
      <c r="F230" s="14">
        <v>8.2</v>
      </c>
      <c r="G230" s="2">
        <f t="shared" si="35"/>
        <v>14764.099999999999</v>
      </c>
      <c r="H230" s="2">
        <f t="shared" si="34"/>
        <v>88584.59999999999</v>
      </c>
      <c r="I230" s="1">
        <v>8.77</v>
      </c>
      <c r="J230" s="2">
        <f t="shared" si="37"/>
        <v>15790.384999999998</v>
      </c>
      <c r="K230" s="2">
        <f t="shared" si="38"/>
        <v>94742.31</v>
      </c>
      <c r="L230" s="16">
        <f t="shared" si="39"/>
        <v>183326.90999999997</v>
      </c>
      <c r="M230" s="2"/>
      <c r="N230" s="33">
        <f t="shared" si="40"/>
        <v>183326.90999999997</v>
      </c>
      <c r="O230" s="1">
        <v>0</v>
      </c>
      <c r="P230" s="1">
        <v>15059.38</v>
      </c>
      <c r="Q230" s="9">
        <v>0</v>
      </c>
      <c r="R230" s="6">
        <v>180712.58</v>
      </c>
      <c r="S230" s="1">
        <v>0</v>
      </c>
      <c r="T230" s="1">
        <v>4156.76</v>
      </c>
      <c r="U230" s="1">
        <v>0</v>
      </c>
      <c r="V230" s="1">
        <v>4156.76</v>
      </c>
      <c r="W230" s="1">
        <v>0</v>
      </c>
      <c r="X230" s="1">
        <v>22015.92</v>
      </c>
      <c r="Y230" s="1">
        <v>0</v>
      </c>
      <c r="Z230" s="1">
        <v>11887.13</v>
      </c>
      <c r="AA230" s="1">
        <v>0</v>
      </c>
      <c r="AB230" s="1">
        <v>4156.76</v>
      </c>
      <c r="AC230" s="1">
        <v>0</v>
      </c>
      <c r="AD230" s="1">
        <v>4156.76</v>
      </c>
      <c r="AE230" s="1">
        <v>0</v>
      </c>
      <c r="AF230" s="2">
        <v>4318.8</v>
      </c>
      <c r="AG230" s="1">
        <v>0</v>
      </c>
      <c r="AH230" s="2">
        <v>4318.8</v>
      </c>
      <c r="AI230" s="1">
        <v>0</v>
      </c>
      <c r="AJ230" s="1">
        <v>13911.02</v>
      </c>
      <c r="AK230" s="1">
        <v>0</v>
      </c>
      <c r="AL230" s="1">
        <v>17569.49</v>
      </c>
      <c r="AM230" s="1">
        <v>0</v>
      </c>
      <c r="AN230" s="1">
        <v>5015.46</v>
      </c>
      <c r="AO230" s="1">
        <v>0</v>
      </c>
      <c r="AP230" s="1">
        <v>7961.12</v>
      </c>
      <c r="AQ230" s="9">
        <f t="shared" si="42"/>
        <v>0</v>
      </c>
      <c r="AR230" s="9">
        <f t="shared" si="43"/>
        <v>103624.78000000001</v>
      </c>
      <c r="AS230" s="67">
        <f t="shared" si="44"/>
        <v>103624.78000000001</v>
      </c>
      <c r="AT230" s="68"/>
      <c r="AU230" s="68"/>
      <c r="AV230" s="78">
        <f t="shared" si="41"/>
        <v>79702.12999999996</v>
      </c>
      <c r="AW230" s="37">
        <v>36525.25</v>
      </c>
    </row>
    <row r="231" spans="1:49" ht="18">
      <c r="A231" s="1">
        <v>221</v>
      </c>
      <c r="B231" s="1" t="s">
        <v>194</v>
      </c>
      <c r="C231" s="1">
        <v>1295.2</v>
      </c>
      <c r="D231" s="1">
        <v>0</v>
      </c>
      <c r="E231" s="1">
        <f t="shared" si="36"/>
        <v>1295.2</v>
      </c>
      <c r="F231" s="14">
        <v>11.95</v>
      </c>
      <c r="G231" s="2">
        <f t="shared" si="35"/>
        <v>15477.64</v>
      </c>
      <c r="H231" s="2">
        <f t="shared" si="34"/>
        <v>92865.84</v>
      </c>
      <c r="I231" s="1">
        <v>12.42</v>
      </c>
      <c r="J231" s="2">
        <f t="shared" si="37"/>
        <v>16086.384</v>
      </c>
      <c r="K231" s="2">
        <f t="shared" si="38"/>
        <v>96518.304</v>
      </c>
      <c r="L231" s="16">
        <f t="shared" si="39"/>
        <v>189384.144</v>
      </c>
      <c r="M231" s="2">
        <v>-37047.7</v>
      </c>
      <c r="N231" s="33">
        <f t="shared" si="40"/>
        <v>152336.44400000002</v>
      </c>
      <c r="O231" s="1">
        <v>0</v>
      </c>
      <c r="P231" s="1">
        <v>12699.88</v>
      </c>
      <c r="Q231" s="9">
        <v>0</v>
      </c>
      <c r="R231" s="6">
        <v>152398.61</v>
      </c>
      <c r="S231" s="1">
        <v>0</v>
      </c>
      <c r="T231" s="1">
        <v>7255.47</v>
      </c>
      <c r="U231" s="1">
        <v>0</v>
      </c>
      <c r="V231" s="1">
        <v>4931.03</v>
      </c>
      <c r="W231" s="1">
        <v>0</v>
      </c>
      <c r="X231" s="1">
        <v>5684.69</v>
      </c>
      <c r="Y231" s="1">
        <v>0</v>
      </c>
      <c r="Z231" s="1">
        <v>7065.76</v>
      </c>
      <c r="AA231" s="1">
        <v>0</v>
      </c>
      <c r="AB231" s="1">
        <v>6562.98</v>
      </c>
      <c r="AC231" s="1">
        <v>0</v>
      </c>
      <c r="AD231" s="1">
        <v>10161.33</v>
      </c>
      <c r="AE231" s="1">
        <v>0</v>
      </c>
      <c r="AF231" s="2">
        <v>10107.48</v>
      </c>
      <c r="AG231" s="1">
        <v>0</v>
      </c>
      <c r="AH231" s="2">
        <v>6809.07</v>
      </c>
      <c r="AI231" s="1">
        <v>0</v>
      </c>
      <c r="AJ231" s="1">
        <v>7142.36</v>
      </c>
      <c r="AK231" s="1">
        <v>0</v>
      </c>
      <c r="AL231" s="1">
        <v>12627.71</v>
      </c>
      <c r="AM231" s="1">
        <v>0</v>
      </c>
      <c r="AN231" s="1">
        <v>24199.26</v>
      </c>
      <c r="AO231" s="1">
        <v>0</v>
      </c>
      <c r="AP231" s="1">
        <v>48340.86</v>
      </c>
      <c r="AQ231" s="9">
        <f t="shared" si="42"/>
        <v>0</v>
      </c>
      <c r="AR231" s="9">
        <f t="shared" si="43"/>
        <v>150887.99999999997</v>
      </c>
      <c r="AS231" s="67">
        <f t="shared" si="44"/>
        <v>150887.99999999997</v>
      </c>
      <c r="AT231" s="68"/>
      <c r="AU231" s="68">
        <v>880</v>
      </c>
      <c r="AV231" s="78">
        <f t="shared" si="41"/>
        <v>568.4440000000468</v>
      </c>
      <c r="AW231" s="37">
        <v>26732.6</v>
      </c>
    </row>
    <row r="232" spans="1:49" ht="18">
      <c r="A232" s="1">
        <v>222</v>
      </c>
      <c r="B232" s="1" t="s">
        <v>195</v>
      </c>
      <c r="C232" s="1">
        <v>1277.6</v>
      </c>
      <c r="D232" s="1">
        <v>482.9</v>
      </c>
      <c r="E232" s="1">
        <f t="shared" si="36"/>
        <v>1760.5</v>
      </c>
      <c r="F232" s="14">
        <v>11.41</v>
      </c>
      <c r="G232" s="2">
        <f t="shared" si="35"/>
        <v>20087.305</v>
      </c>
      <c r="H232" s="2">
        <f t="shared" si="34"/>
        <v>120523.83</v>
      </c>
      <c r="I232" s="1">
        <v>11.88</v>
      </c>
      <c r="J232" s="2">
        <f t="shared" si="37"/>
        <v>20914.74</v>
      </c>
      <c r="K232" s="2">
        <f t="shared" si="38"/>
        <v>125488.44</v>
      </c>
      <c r="L232" s="16">
        <f t="shared" si="39"/>
        <v>246012.27000000002</v>
      </c>
      <c r="M232" s="2"/>
      <c r="N232" s="33">
        <f t="shared" si="40"/>
        <v>246012.27000000002</v>
      </c>
      <c r="O232" s="1">
        <v>0</v>
      </c>
      <c r="P232" s="1">
        <v>20489.05</v>
      </c>
      <c r="Q232" s="9">
        <v>0</v>
      </c>
      <c r="R232" s="6">
        <v>245868.61</v>
      </c>
      <c r="S232" s="1">
        <v>0</v>
      </c>
      <c r="T232" s="1">
        <v>5204.59</v>
      </c>
      <c r="U232" s="1">
        <v>0</v>
      </c>
      <c r="V232" s="1">
        <v>4068.36</v>
      </c>
      <c r="W232" s="1">
        <v>0</v>
      </c>
      <c r="X232" s="1">
        <v>5784.56</v>
      </c>
      <c r="Y232" s="1">
        <v>0</v>
      </c>
      <c r="Z232" s="1">
        <v>11728.54</v>
      </c>
      <c r="AA232" s="1">
        <v>0</v>
      </c>
      <c r="AB232" s="1">
        <v>10411.92</v>
      </c>
      <c r="AC232" s="1">
        <v>0</v>
      </c>
      <c r="AD232" s="1">
        <v>36309.95</v>
      </c>
      <c r="AE232" s="1">
        <v>0</v>
      </c>
      <c r="AF232" s="2">
        <v>14271.64</v>
      </c>
      <c r="AG232" s="1">
        <v>0</v>
      </c>
      <c r="AH232" s="2">
        <v>13784.73</v>
      </c>
      <c r="AI232" s="1">
        <v>0</v>
      </c>
      <c r="AJ232" s="1">
        <v>11372.08</v>
      </c>
      <c r="AK232" s="1">
        <v>0</v>
      </c>
      <c r="AL232" s="1">
        <v>6725</v>
      </c>
      <c r="AM232" s="1">
        <v>0</v>
      </c>
      <c r="AN232" s="1">
        <v>7247.52</v>
      </c>
      <c r="AO232" s="1">
        <v>0</v>
      </c>
      <c r="AP232" s="1">
        <v>6664.81</v>
      </c>
      <c r="AQ232" s="9">
        <f t="shared" si="42"/>
        <v>0</v>
      </c>
      <c r="AR232" s="9">
        <f t="shared" si="43"/>
        <v>133573.7</v>
      </c>
      <c r="AS232" s="67">
        <f t="shared" si="44"/>
        <v>133573.7</v>
      </c>
      <c r="AT232" s="68"/>
      <c r="AU232" s="68"/>
      <c r="AV232" s="78">
        <f t="shared" si="41"/>
        <v>112438.57</v>
      </c>
      <c r="AW232" s="37">
        <v>59735.02</v>
      </c>
    </row>
    <row r="233" spans="1:49" ht="18">
      <c r="A233" s="1">
        <v>223</v>
      </c>
      <c r="B233" s="1" t="s">
        <v>196</v>
      </c>
      <c r="C233" s="1">
        <v>1135.1</v>
      </c>
      <c r="D233" s="1">
        <v>158</v>
      </c>
      <c r="E233" s="1">
        <f t="shared" si="36"/>
        <v>1293.1</v>
      </c>
      <c r="F233" s="14">
        <v>11.49</v>
      </c>
      <c r="G233" s="2">
        <f t="shared" si="35"/>
        <v>14857.719</v>
      </c>
      <c r="H233" s="2">
        <f t="shared" si="34"/>
        <v>89146.314</v>
      </c>
      <c r="I233" s="1">
        <v>12.13</v>
      </c>
      <c r="J233" s="2">
        <f t="shared" si="37"/>
        <v>15685.303</v>
      </c>
      <c r="K233" s="2">
        <f t="shared" si="38"/>
        <v>94111.818</v>
      </c>
      <c r="L233" s="16">
        <f t="shared" si="39"/>
        <v>183258.13199999998</v>
      </c>
      <c r="M233" s="2">
        <v>-48148.56</v>
      </c>
      <c r="N233" s="33">
        <f t="shared" si="40"/>
        <v>135109.572</v>
      </c>
      <c r="O233" s="1">
        <v>0</v>
      </c>
      <c r="P233" s="1">
        <v>11142.49</v>
      </c>
      <c r="Q233" s="9">
        <v>0</v>
      </c>
      <c r="R233" s="6">
        <v>133709.92</v>
      </c>
      <c r="S233" s="1">
        <v>0</v>
      </c>
      <c r="T233" s="1">
        <v>13481.35</v>
      </c>
      <c r="U233" s="1">
        <v>0</v>
      </c>
      <c r="V233" s="1">
        <v>4850.64</v>
      </c>
      <c r="W233" s="1">
        <v>0</v>
      </c>
      <c r="X233" s="1">
        <v>13089.49</v>
      </c>
      <c r="Y233" s="1">
        <v>0</v>
      </c>
      <c r="Z233" s="1">
        <v>10090.27</v>
      </c>
      <c r="AA233" s="1">
        <v>0</v>
      </c>
      <c r="AB233" s="1">
        <v>3190.34</v>
      </c>
      <c r="AC233" s="1">
        <v>0</v>
      </c>
      <c r="AD233" s="1">
        <v>8604.08</v>
      </c>
      <c r="AE233" s="1">
        <v>0</v>
      </c>
      <c r="AF233" s="2">
        <v>5237.79</v>
      </c>
      <c r="AG233" s="1">
        <v>0</v>
      </c>
      <c r="AH233" s="2">
        <v>7418.08</v>
      </c>
      <c r="AI233" s="1">
        <v>0</v>
      </c>
      <c r="AJ233" s="1">
        <v>7464.91</v>
      </c>
      <c r="AK233" s="1">
        <v>0</v>
      </c>
      <c r="AL233" s="1">
        <v>7834.98</v>
      </c>
      <c r="AM233" s="1">
        <v>0</v>
      </c>
      <c r="AN233" s="1">
        <v>12868.37</v>
      </c>
      <c r="AO233" s="1">
        <v>0</v>
      </c>
      <c r="AP233" s="1">
        <v>6120.7</v>
      </c>
      <c r="AQ233" s="9">
        <f t="shared" si="42"/>
        <v>0</v>
      </c>
      <c r="AR233" s="9">
        <f t="shared" si="43"/>
        <v>100250.99999999999</v>
      </c>
      <c r="AS233" s="67">
        <f t="shared" si="44"/>
        <v>100250.99999999999</v>
      </c>
      <c r="AT233" s="68"/>
      <c r="AU233" s="68">
        <v>880</v>
      </c>
      <c r="AV233" s="78">
        <f t="shared" si="41"/>
        <v>33978.572</v>
      </c>
      <c r="AW233" s="37">
        <v>78668.12</v>
      </c>
    </row>
    <row r="234" spans="1:49" ht="18">
      <c r="A234" s="1">
        <v>224</v>
      </c>
      <c r="B234" s="1" t="s">
        <v>197</v>
      </c>
      <c r="C234" s="1">
        <v>1238.2</v>
      </c>
      <c r="D234" s="1">
        <v>142.5</v>
      </c>
      <c r="E234" s="1">
        <f t="shared" si="36"/>
        <v>1380.7</v>
      </c>
      <c r="F234" s="14">
        <v>11.16</v>
      </c>
      <c r="G234" s="2">
        <f t="shared" si="35"/>
        <v>15408.612000000001</v>
      </c>
      <c r="H234" s="2">
        <f t="shared" si="34"/>
        <v>92451.672</v>
      </c>
      <c r="I234" s="1">
        <v>11.97</v>
      </c>
      <c r="J234" s="2">
        <f t="shared" si="37"/>
        <v>16526.979000000003</v>
      </c>
      <c r="K234" s="2">
        <f t="shared" si="38"/>
        <v>99161.87400000001</v>
      </c>
      <c r="L234" s="16">
        <f t="shared" si="39"/>
        <v>191613.54600000003</v>
      </c>
      <c r="M234" s="2">
        <v>-30005.84</v>
      </c>
      <c r="N234" s="33">
        <f t="shared" si="40"/>
        <v>161607.70600000003</v>
      </c>
      <c r="O234" s="1">
        <v>0</v>
      </c>
      <c r="P234" s="1">
        <v>13216.3</v>
      </c>
      <c r="Q234" s="9">
        <v>0</v>
      </c>
      <c r="R234" s="6">
        <v>158595.57</v>
      </c>
      <c r="S234" s="1">
        <v>0</v>
      </c>
      <c r="T234" s="1">
        <v>6381.05</v>
      </c>
      <c r="U234" s="1">
        <v>0</v>
      </c>
      <c r="V234" s="1">
        <v>5244.82</v>
      </c>
      <c r="W234" s="1">
        <v>0</v>
      </c>
      <c r="X234" s="1">
        <v>6961.02</v>
      </c>
      <c r="Y234" s="1">
        <v>0</v>
      </c>
      <c r="Z234" s="1">
        <v>10859.79</v>
      </c>
      <c r="AA234" s="1">
        <v>0</v>
      </c>
      <c r="AB234" s="1">
        <v>8194.11</v>
      </c>
      <c r="AC234" s="1">
        <v>0</v>
      </c>
      <c r="AD234" s="1">
        <v>16152.76</v>
      </c>
      <c r="AE234" s="1">
        <v>0</v>
      </c>
      <c r="AF234" s="2">
        <v>208485.49</v>
      </c>
      <c r="AG234" s="1">
        <v>0</v>
      </c>
      <c r="AH234" s="2">
        <v>10043.31</v>
      </c>
      <c r="AI234" s="1">
        <v>0</v>
      </c>
      <c r="AJ234" s="1">
        <v>7580.12</v>
      </c>
      <c r="AK234" s="1">
        <v>0</v>
      </c>
      <c r="AL234" s="1">
        <v>19037.11</v>
      </c>
      <c r="AM234" s="1">
        <v>0</v>
      </c>
      <c r="AN234" s="1">
        <v>6707.27</v>
      </c>
      <c r="AO234" s="1">
        <v>0</v>
      </c>
      <c r="AP234" s="1">
        <v>3353.26</v>
      </c>
      <c r="AQ234" s="9">
        <f t="shared" si="42"/>
        <v>0</v>
      </c>
      <c r="AR234" s="9">
        <f t="shared" si="43"/>
        <v>309000.11</v>
      </c>
      <c r="AS234" s="67">
        <f t="shared" si="44"/>
        <v>309000.11</v>
      </c>
      <c r="AT234" s="68"/>
      <c r="AU234" s="68">
        <v>880</v>
      </c>
      <c r="AV234" s="78">
        <f t="shared" si="41"/>
        <v>-148272.40399999995</v>
      </c>
      <c r="AW234" s="37">
        <v>35721.58</v>
      </c>
    </row>
    <row r="235" spans="1:49" ht="18">
      <c r="A235" s="1">
        <v>225</v>
      </c>
      <c r="B235" s="1" t="s">
        <v>198</v>
      </c>
      <c r="C235" s="1">
        <v>1951.7</v>
      </c>
      <c r="D235" s="1">
        <v>606.1</v>
      </c>
      <c r="E235" s="1">
        <f t="shared" si="36"/>
        <v>2557.8</v>
      </c>
      <c r="F235" s="14">
        <v>12.25</v>
      </c>
      <c r="G235" s="2">
        <f t="shared" si="35"/>
        <v>31333.050000000003</v>
      </c>
      <c r="H235" s="2">
        <f t="shared" si="34"/>
        <v>187998.30000000002</v>
      </c>
      <c r="I235" s="1">
        <v>12.74</v>
      </c>
      <c r="J235" s="2">
        <f t="shared" si="37"/>
        <v>32586.372000000003</v>
      </c>
      <c r="K235" s="2">
        <f t="shared" si="38"/>
        <v>195518.23200000002</v>
      </c>
      <c r="L235" s="16">
        <f t="shared" si="39"/>
        <v>383516.532</v>
      </c>
      <c r="M235" s="2"/>
      <c r="N235" s="33">
        <f t="shared" si="40"/>
        <v>383516.532</v>
      </c>
      <c r="O235" s="1">
        <v>18367.05</v>
      </c>
      <c r="P235" s="1">
        <v>13592.66</v>
      </c>
      <c r="Q235" s="9">
        <v>220404.6</v>
      </c>
      <c r="R235" s="6">
        <v>163111.93</v>
      </c>
      <c r="S235" s="1">
        <v>7202.14</v>
      </c>
      <c r="T235" s="1">
        <v>15611.38</v>
      </c>
      <c r="U235" s="1">
        <v>6094.93</v>
      </c>
      <c r="V235" s="1">
        <v>5830.39</v>
      </c>
      <c r="W235" s="1">
        <v>12561.57</v>
      </c>
      <c r="X235" s="1">
        <v>9685.73</v>
      </c>
      <c r="Y235" s="1">
        <v>6965.78</v>
      </c>
      <c r="Z235" s="1">
        <v>10854.64</v>
      </c>
      <c r="AA235" s="1">
        <v>24951.69</v>
      </c>
      <c r="AB235" s="1">
        <v>5830.39</v>
      </c>
      <c r="AC235" s="1">
        <v>11156.59</v>
      </c>
      <c r="AD235" s="1">
        <v>10574.89</v>
      </c>
      <c r="AE235" s="1">
        <v>9569.23</v>
      </c>
      <c r="AF235" s="2">
        <v>18279.49</v>
      </c>
      <c r="AG235" s="1">
        <v>10441.9</v>
      </c>
      <c r="AH235" s="2">
        <v>49696.21</v>
      </c>
      <c r="AI235" s="1">
        <v>8952.3</v>
      </c>
      <c r="AJ235" s="1">
        <v>9169.86</v>
      </c>
      <c r="AK235" s="1">
        <v>20833.27</v>
      </c>
      <c r="AL235" s="1">
        <v>12415.14</v>
      </c>
      <c r="AM235" s="1">
        <v>27154.29</v>
      </c>
      <c r="AN235" s="1">
        <v>6393.88</v>
      </c>
      <c r="AO235" s="1">
        <v>5203.53</v>
      </c>
      <c r="AP235" s="1">
        <v>6060.59</v>
      </c>
      <c r="AQ235" s="9">
        <f t="shared" si="42"/>
        <v>151087.22</v>
      </c>
      <c r="AR235" s="9">
        <f t="shared" si="43"/>
        <v>160402.59</v>
      </c>
      <c r="AS235" s="67">
        <f t="shared" si="44"/>
        <v>311489.81</v>
      </c>
      <c r="AT235" s="68"/>
      <c r="AU235" s="68"/>
      <c r="AV235" s="78">
        <f t="shared" si="41"/>
        <v>72026.72200000001</v>
      </c>
      <c r="AW235" s="37">
        <v>120815.9</v>
      </c>
    </row>
    <row r="236" spans="1:49" ht="18">
      <c r="A236" s="1">
        <v>226</v>
      </c>
      <c r="B236" s="1" t="s">
        <v>199</v>
      </c>
      <c r="C236" s="1">
        <v>1840.3</v>
      </c>
      <c r="D236" s="1">
        <v>82.7</v>
      </c>
      <c r="E236" s="1">
        <f t="shared" si="36"/>
        <v>1923</v>
      </c>
      <c r="F236" s="14">
        <v>11.99</v>
      </c>
      <c r="G236" s="2">
        <f t="shared" si="35"/>
        <v>23056.77</v>
      </c>
      <c r="H236" s="2">
        <f t="shared" si="34"/>
        <v>138340.62</v>
      </c>
      <c r="I236" s="1">
        <v>12.46</v>
      </c>
      <c r="J236" s="2">
        <f t="shared" si="37"/>
        <v>23960.58</v>
      </c>
      <c r="K236" s="2">
        <f t="shared" si="38"/>
        <v>143763.48</v>
      </c>
      <c r="L236" s="16">
        <f t="shared" si="39"/>
        <v>282104.1</v>
      </c>
      <c r="M236" s="2"/>
      <c r="N236" s="33">
        <f t="shared" si="40"/>
        <v>282104.1</v>
      </c>
      <c r="O236" s="1">
        <v>0</v>
      </c>
      <c r="P236" s="1">
        <v>23517.91</v>
      </c>
      <c r="Q236" s="9">
        <v>0</v>
      </c>
      <c r="R236" s="6">
        <v>282214.86</v>
      </c>
      <c r="S236" s="1">
        <v>0</v>
      </c>
      <c r="T236" s="1">
        <v>11681.15</v>
      </c>
      <c r="U236" s="1">
        <v>0</v>
      </c>
      <c r="V236" s="1">
        <v>17202.15</v>
      </c>
      <c r="W236" s="1">
        <v>0</v>
      </c>
      <c r="X236" s="1">
        <v>19031.38</v>
      </c>
      <c r="Y236" s="1">
        <v>0</v>
      </c>
      <c r="Z236" s="1">
        <v>71475.09</v>
      </c>
      <c r="AA236" s="1">
        <v>0</v>
      </c>
      <c r="AB236" s="1">
        <v>93530.2</v>
      </c>
      <c r="AC236" s="1">
        <v>0</v>
      </c>
      <c r="AD236" s="1">
        <v>30101.62</v>
      </c>
      <c r="AE236" s="1">
        <v>0</v>
      </c>
      <c r="AF236" s="2">
        <v>25786.19</v>
      </c>
      <c r="AG236" s="1">
        <v>0</v>
      </c>
      <c r="AH236" s="2">
        <v>16021.1</v>
      </c>
      <c r="AI236" s="1">
        <v>0</v>
      </c>
      <c r="AJ236" s="1">
        <v>19509.77</v>
      </c>
      <c r="AK236" s="1">
        <v>0</v>
      </c>
      <c r="AL236" s="1">
        <v>11047.24</v>
      </c>
      <c r="AM236" s="1">
        <v>0</v>
      </c>
      <c r="AN236" s="1">
        <v>9956.56</v>
      </c>
      <c r="AO236" s="1">
        <v>0</v>
      </c>
      <c r="AP236" s="1">
        <v>9646.6</v>
      </c>
      <c r="AQ236" s="9">
        <f t="shared" si="42"/>
        <v>0</v>
      </c>
      <c r="AR236" s="9">
        <f t="shared" si="43"/>
        <v>334989.04999999993</v>
      </c>
      <c r="AS236" s="67">
        <f t="shared" si="44"/>
        <v>334989.04999999993</v>
      </c>
      <c r="AT236" s="68"/>
      <c r="AU236" s="68"/>
      <c r="AV236" s="78">
        <f t="shared" si="41"/>
        <v>-52884.94999999995</v>
      </c>
      <c r="AW236" s="37">
        <v>54762.92</v>
      </c>
    </row>
    <row r="237" spans="1:49" ht="18">
      <c r="A237" s="1">
        <v>227</v>
      </c>
      <c r="B237" s="1" t="s">
        <v>200</v>
      </c>
      <c r="C237" s="1">
        <v>1370.3</v>
      </c>
      <c r="D237" s="1">
        <v>487.8</v>
      </c>
      <c r="E237" s="1">
        <f t="shared" si="36"/>
        <v>1858.1</v>
      </c>
      <c r="F237" s="14">
        <v>11.16</v>
      </c>
      <c r="G237" s="2">
        <f t="shared" si="35"/>
        <v>20736.396</v>
      </c>
      <c r="H237" s="2">
        <f t="shared" si="34"/>
        <v>124418.376</v>
      </c>
      <c r="I237" s="1">
        <v>11.97</v>
      </c>
      <c r="J237" s="2">
        <f t="shared" si="37"/>
        <v>22241.457</v>
      </c>
      <c r="K237" s="2">
        <f t="shared" si="38"/>
        <v>133448.742</v>
      </c>
      <c r="L237" s="16">
        <f t="shared" si="39"/>
        <v>257867.11800000002</v>
      </c>
      <c r="M237" s="2">
        <v>-1103.74</v>
      </c>
      <c r="N237" s="33">
        <f t="shared" si="40"/>
        <v>256763.37800000003</v>
      </c>
      <c r="O237" s="1">
        <v>0</v>
      </c>
      <c r="P237" s="1">
        <v>21059.15</v>
      </c>
      <c r="Q237" s="9">
        <v>0</v>
      </c>
      <c r="R237" s="6">
        <v>252709.75</v>
      </c>
      <c r="S237" s="1">
        <v>0</v>
      </c>
      <c r="T237" s="1">
        <v>6996.88</v>
      </c>
      <c r="U237" s="1">
        <v>0</v>
      </c>
      <c r="V237" s="1">
        <v>6996.88</v>
      </c>
      <c r="W237" s="1">
        <v>0</v>
      </c>
      <c r="X237" s="1">
        <v>9985.83</v>
      </c>
      <c r="Y237" s="1">
        <v>0</v>
      </c>
      <c r="Z237" s="1">
        <v>19762.02</v>
      </c>
      <c r="AA237" s="1">
        <v>0</v>
      </c>
      <c r="AB237" s="1">
        <v>165841.31</v>
      </c>
      <c r="AC237" s="1">
        <v>0</v>
      </c>
      <c r="AD237" s="1">
        <v>25397.35</v>
      </c>
      <c r="AE237" s="1">
        <v>0</v>
      </c>
      <c r="AF237" s="2">
        <v>23667.59</v>
      </c>
      <c r="AG237" s="1">
        <v>0</v>
      </c>
      <c r="AH237" s="2">
        <v>11415.85</v>
      </c>
      <c r="AI237" s="1">
        <v>0</v>
      </c>
      <c r="AJ237" s="1">
        <v>32144.3</v>
      </c>
      <c r="AK237" s="1">
        <v>0</v>
      </c>
      <c r="AL237" s="1">
        <v>10873.83</v>
      </c>
      <c r="AM237" s="1">
        <v>0</v>
      </c>
      <c r="AN237" s="1">
        <v>13202.55</v>
      </c>
      <c r="AO237" s="1">
        <v>0</v>
      </c>
      <c r="AP237" s="1">
        <v>4528.75</v>
      </c>
      <c r="AQ237" s="9">
        <f t="shared" si="42"/>
        <v>0</v>
      </c>
      <c r="AR237" s="9">
        <f t="shared" si="43"/>
        <v>330813.13999999996</v>
      </c>
      <c r="AS237" s="67">
        <f t="shared" si="44"/>
        <v>330813.13999999996</v>
      </c>
      <c r="AT237" s="68"/>
      <c r="AU237" s="68">
        <v>880</v>
      </c>
      <c r="AV237" s="78">
        <f t="shared" si="41"/>
        <v>-74929.76199999993</v>
      </c>
      <c r="AW237" s="37">
        <v>35481.34</v>
      </c>
    </row>
    <row r="238" spans="1:49" ht="18">
      <c r="A238" s="1">
        <v>228</v>
      </c>
      <c r="B238" s="1" t="s">
        <v>201</v>
      </c>
      <c r="C238" s="1">
        <v>2049.4</v>
      </c>
      <c r="D238" s="1">
        <v>489.5</v>
      </c>
      <c r="E238" s="1">
        <f t="shared" si="36"/>
        <v>2538.9</v>
      </c>
      <c r="F238" s="14">
        <v>11.99</v>
      </c>
      <c r="G238" s="2">
        <f t="shared" si="35"/>
        <v>30441.411</v>
      </c>
      <c r="H238" s="2">
        <f t="shared" si="34"/>
        <v>182648.46600000001</v>
      </c>
      <c r="I238" s="1">
        <v>12.46</v>
      </c>
      <c r="J238" s="2">
        <f t="shared" si="37"/>
        <v>31634.694000000003</v>
      </c>
      <c r="K238" s="2">
        <f t="shared" si="38"/>
        <v>189808.16400000002</v>
      </c>
      <c r="L238" s="16">
        <f t="shared" si="39"/>
        <v>372456.63</v>
      </c>
      <c r="M238" s="2">
        <v>-161954.85</v>
      </c>
      <c r="N238" s="33">
        <f t="shared" si="40"/>
        <v>210501.78</v>
      </c>
      <c r="O238" s="1">
        <v>0</v>
      </c>
      <c r="P238" s="1">
        <v>17554</v>
      </c>
      <c r="Q238" s="9">
        <v>0</v>
      </c>
      <c r="R238" s="6">
        <v>210648.02</v>
      </c>
      <c r="S238" s="1">
        <v>0</v>
      </c>
      <c r="T238" s="1">
        <v>13741.09</v>
      </c>
      <c r="U238" s="1">
        <v>0</v>
      </c>
      <c r="V238" s="1">
        <v>9495.41</v>
      </c>
      <c r="W238" s="1">
        <v>0</v>
      </c>
      <c r="X238" s="1">
        <v>14986.04</v>
      </c>
      <c r="Y238" s="1">
        <v>0</v>
      </c>
      <c r="Z238" s="1">
        <v>18632.95</v>
      </c>
      <c r="AA238" s="1">
        <v>0</v>
      </c>
      <c r="AB238" s="1">
        <v>14074.79</v>
      </c>
      <c r="AC238" s="1">
        <v>0</v>
      </c>
      <c r="AD238" s="1">
        <v>28590.86</v>
      </c>
      <c r="AE238" s="1">
        <v>0</v>
      </c>
      <c r="AF238" s="2">
        <v>29371.89</v>
      </c>
      <c r="AG238" s="1">
        <v>0</v>
      </c>
      <c r="AH238" s="2">
        <v>16675.02</v>
      </c>
      <c r="AI238" s="1">
        <v>0</v>
      </c>
      <c r="AJ238" s="1">
        <v>17843.28</v>
      </c>
      <c r="AK238" s="1">
        <v>0</v>
      </c>
      <c r="AL238" s="1">
        <v>21801.66</v>
      </c>
      <c r="AM238" s="1">
        <v>0</v>
      </c>
      <c r="AN238" s="1">
        <v>20613.62</v>
      </c>
      <c r="AO238" s="1">
        <v>0</v>
      </c>
      <c r="AP238" s="1">
        <v>10672.39</v>
      </c>
      <c r="AQ238" s="9">
        <f t="shared" si="42"/>
        <v>0</v>
      </c>
      <c r="AR238" s="9">
        <f t="shared" si="43"/>
        <v>216499</v>
      </c>
      <c r="AS238" s="67">
        <f t="shared" si="44"/>
        <v>216499</v>
      </c>
      <c r="AT238" s="68"/>
      <c r="AU238" s="68">
        <f>880+(47141-7656.51)</f>
        <v>40364.49</v>
      </c>
      <c r="AV238" s="78">
        <f t="shared" si="41"/>
        <v>-46361.71</v>
      </c>
      <c r="AW238" s="37">
        <v>211638.98</v>
      </c>
    </row>
    <row r="239" spans="1:49" ht="18">
      <c r="A239" s="1">
        <v>229</v>
      </c>
      <c r="B239" s="1" t="s">
        <v>202</v>
      </c>
      <c r="C239" s="1">
        <v>1639</v>
      </c>
      <c r="D239" s="1">
        <v>171.3</v>
      </c>
      <c r="E239" s="1">
        <f t="shared" si="36"/>
        <v>1810.3</v>
      </c>
      <c r="F239" s="14">
        <v>12.29</v>
      </c>
      <c r="G239" s="2">
        <f t="shared" si="35"/>
        <v>22248.587</v>
      </c>
      <c r="H239" s="2">
        <f t="shared" si="34"/>
        <v>133491.522</v>
      </c>
      <c r="I239" s="1">
        <v>12.78</v>
      </c>
      <c r="J239" s="2">
        <f t="shared" si="37"/>
        <v>23135.634</v>
      </c>
      <c r="K239" s="2">
        <f t="shared" si="38"/>
        <v>138813.804</v>
      </c>
      <c r="L239" s="16">
        <f t="shared" si="39"/>
        <v>272305.326</v>
      </c>
      <c r="M239" s="2"/>
      <c r="N239" s="33">
        <f t="shared" si="40"/>
        <v>272305.326</v>
      </c>
      <c r="O239" s="1">
        <v>0</v>
      </c>
      <c r="P239" s="1">
        <v>22693.56</v>
      </c>
      <c r="Q239" s="9">
        <v>0</v>
      </c>
      <c r="R239" s="6">
        <v>272322.7</v>
      </c>
      <c r="S239" s="1">
        <v>0</v>
      </c>
      <c r="T239" s="1">
        <v>8174.91</v>
      </c>
      <c r="U239" s="1">
        <v>0</v>
      </c>
      <c r="V239" s="1">
        <v>7038.68</v>
      </c>
      <c r="W239" s="1">
        <v>0</v>
      </c>
      <c r="X239" s="1">
        <v>14331.11</v>
      </c>
      <c r="Y239" s="1">
        <v>0</v>
      </c>
      <c r="Z239" s="1">
        <v>18920.49</v>
      </c>
      <c r="AA239" s="1">
        <v>0</v>
      </c>
      <c r="AB239" s="1">
        <v>20276.7</v>
      </c>
      <c r="AC239" s="1">
        <v>0</v>
      </c>
      <c r="AD239" s="1">
        <v>14681.89</v>
      </c>
      <c r="AE239" s="1">
        <v>0</v>
      </c>
      <c r="AF239" s="2">
        <v>92151.64</v>
      </c>
      <c r="AG239" s="1">
        <v>0</v>
      </c>
      <c r="AH239" s="2">
        <v>13002.81</v>
      </c>
      <c r="AI239" s="1">
        <v>0</v>
      </c>
      <c r="AJ239" s="1">
        <v>36511.74</v>
      </c>
      <c r="AK239" s="1">
        <v>0</v>
      </c>
      <c r="AL239" s="1">
        <v>10871.3</v>
      </c>
      <c r="AM239" s="1">
        <v>0</v>
      </c>
      <c r="AN239" s="1">
        <v>14608.96</v>
      </c>
      <c r="AO239" s="1">
        <v>0</v>
      </c>
      <c r="AP239" s="1">
        <v>49057.62</v>
      </c>
      <c r="AQ239" s="9">
        <f t="shared" si="42"/>
        <v>0</v>
      </c>
      <c r="AR239" s="9">
        <f t="shared" si="43"/>
        <v>299627.85</v>
      </c>
      <c r="AS239" s="67">
        <f t="shared" si="44"/>
        <v>299627.85</v>
      </c>
      <c r="AT239" s="68"/>
      <c r="AU239" s="68"/>
      <c r="AV239" s="78">
        <f t="shared" si="41"/>
        <v>-27322.523999999976</v>
      </c>
      <c r="AW239" s="37">
        <v>211859.52</v>
      </c>
    </row>
    <row r="240" spans="1:49" ht="18">
      <c r="A240" s="1">
        <v>230</v>
      </c>
      <c r="B240" s="1" t="s">
        <v>203</v>
      </c>
      <c r="C240" s="1">
        <v>1567.3</v>
      </c>
      <c r="D240" s="1">
        <v>250.2</v>
      </c>
      <c r="E240" s="1">
        <f t="shared" si="36"/>
        <v>1817.5</v>
      </c>
      <c r="F240" s="14">
        <v>12.29</v>
      </c>
      <c r="G240" s="2">
        <f t="shared" si="35"/>
        <v>22337.074999999997</v>
      </c>
      <c r="H240" s="2">
        <f t="shared" si="34"/>
        <v>134022.44999999998</v>
      </c>
      <c r="I240" s="1">
        <v>12.78</v>
      </c>
      <c r="J240" s="2">
        <f t="shared" si="37"/>
        <v>23227.649999999998</v>
      </c>
      <c r="K240" s="2">
        <f t="shared" si="38"/>
        <v>139365.9</v>
      </c>
      <c r="L240" s="16">
        <f t="shared" si="39"/>
        <v>273388.35</v>
      </c>
      <c r="M240" s="2">
        <v>-31499.09</v>
      </c>
      <c r="N240" s="33">
        <f t="shared" si="40"/>
        <v>241889.25999999998</v>
      </c>
      <c r="O240" s="1">
        <v>0</v>
      </c>
      <c r="P240" s="1">
        <v>20158.89</v>
      </c>
      <c r="Q240" s="9">
        <v>0</v>
      </c>
      <c r="R240" s="6">
        <v>241906.71</v>
      </c>
      <c r="S240" s="1">
        <v>0</v>
      </c>
      <c r="T240" s="1">
        <v>8502.55</v>
      </c>
      <c r="U240" s="1">
        <v>0</v>
      </c>
      <c r="V240" s="1">
        <v>34442.82</v>
      </c>
      <c r="W240" s="1">
        <v>0</v>
      </c>
      <c r="X240" s="1">
        <v>15374.15</v>
      </c>
      <c r="Y240" s="1">
        <v>0</v>
      </c>
      <c r="Z240" s="1">
        <v>10298.85</v>
      </c>
      <c r="AA240" s="1">
        <v>0</v>
      </c>
      <c r="AB240" s="1">
        <v>12899.84</v>
      </c>
      <c r="AC240" s="1">
        <v>0</v>
      </c>
      <c r="AD240" s="1">
        <v>18915.44</v>
      </c>
      <c r="AE240" s="1">
        <v>0</v>
      </c>
      <c r="AF240" s="2">
        <v>29618.67</v>
      </c>
      <c r="AG240" s="1">
        <v>0</v>
      </c>
      <c r="AH240" s="2">
        <v>17284.74</v>
      </c>
      <c r="AI240" s="1">
        <v>0</v>
      </c>
      <c r="AJ240" s="1">
        <v>13085.16</v>
      </c>
      <c r="AK240" s="1">
        <v>0</v>
      </c>
      <c r="AL240" s="1">
        <v>14097.14</v>
      </c>
      <c r="AM240" s="1">
        <v>0</v>
      </c>
      <c r="AN240" s="1">
        <v>23413.87</v>
      </c>
      <c r="AO240" s="1">
        <v>0</v>
      </c>
      <c r="AP240" s="1">
        <v>7381.26</v>
      </c>
      <c r="AQ240" s="9">
        <f t="shared" si="42"/>
        <v>0</v>
      </c>
      <c r="AR240" s="9">
        <f t="shared" si="43"/>
        <v>205314.49</v>
      </c>
      <c r="AS240" s="67">
        <f t="shared" si="44"/>
        <v>205314.49</v>
      </c>
      <c r="AT240" s="68"/>
      <c r="AU240" s="68">
        <f>880+(43741-16709.98)</f>
        <v>27911.02</v>
      </c>
      <c r="AV240" s="78">
        <f t="shared" si="41"/>
        <v>8663.749999999989</v>
      </c>
      <c r="AW240" s="37">
        <v>126356.54</v>
      </c>
    </row>
    <row r="241" spans="1:49" ht="18">
      <c r="A241" s="1">
        <v>231</v>
      </c>
      <c r="B241" s="1" t="s">
        <v>204</v>
      </c>
      <c r="C241" s="1">
        <v>9196.5</v>
      </c>
      <c r="D241" s="1">
        <v>671.4</v>
      </c>
      <c r="E241" s="1">
        <f t="shared" si="36"/>
        <v>9867.9</v>
      </c>
      <c r="F241" s="14">
        <v>12.85</v>
      </c>
      <c r="G241" s="2">
        <f t="shared" si="35"/>
        <v>126802.51499999998</v>
      </c>
      <c r="H241" s="2">
        <f t="shared" si="34"/>
        <v>760815.0899999999</v>
      </c>
      <c r="I241" s="1">
        <v>13.37</v>
      </c>
      <c r="J241" s="2">
        <f t="shared" si="37"/>
        <v>131933.82299999997</v>
      </c>
      <c r="K241" s="2">
        <f t="shared" si="38"/>
        <v>791602.9379999998</v>
      </c>
      <c r="L241" s="16">
        <f t="shared" si="39"/>
        <v>1552418.0279999997</v>
      </c>
      <c r="M241" s="2"/>
      <c r="N241" s="33">
        <f t="shared" si="40"/>
        <v>1552418.0279999997</v>
      </c>
      <c r="O241" s="1">
        <v>0</v>
      </c>
      <c r="P241" s="1">
        <v>129338.57</v>
      </c>
      <c r="Q241" s="9">
        <v>0</v>
      </c>
      <c r="R241" s="6">
        <v>1552062.78</v>
      </c>
      <c r="S241" s="1">
        <v>0</v>
      </c>
      <c r="T241" s="1">
        <v>247033.7</v>
      </c>
      <c r="U241" s="1">
        <v>0</v>
      </c>
      <c r="V241" s="1">
        <v>189590.04</v>
      </c>
      <c r="W241" s="1">
        <v>0</v>
      </c>
      <c r="X241" s="1">
        <v>205061.66</v>
      </c>
      <c r="Y241" s="1">
        <v>0</v>
      </c>
      <c r="Z241" s="1">
        <v>196149.18</v>
      </c>
      <c r="AA241" s="1">
        <v>0</v>
      </c>
      <c r="AB241" s="1">
        <v>206364.48</v>
      </c>
      <c r="AC241" s="1">
        <v>0</v>
      </c>
      <c r="AD241" s="1">
        <v>75620.87</v>
      </c>
      <c r="AE241" s="1">
        <v>0</v>
      </c>
      <c r="AF241" s="2">
        <v>81516.79</v>
      </c>
      <c r="AG241" s="1">
        <v>0</v>
      </c>
      <c r="AH241" s="2">
        <v>279191.12</v>
      </c>
      <c r="AI241" s="1">
        <v>0</v>
      </c>
      <c r="AJ241" s="1">
        <v>87527.79</v>
      </c>
      <c r="AK241" s="1">
        <v>0</v>
      </c>
      <c r="AL241" s="1">
        <v>119224.72</v>
      </c>
      <c r="AM241" s="1">
        <v>0</v>
      </c>
      <c r="AN241" s="1">
        <v>79547.97</v>
      </c>
      <c r="AO241" s="1">
        <v>0</v>
      </c>
      <c r="AP241" s="1">
        <v>74376.88</v>
      </c>
      <c r="AQ241" s="9">
        <f t="shared" si="42"/>
        <v>0</v>
      </c>
      <c r="AR241" s="9">
        <f t="shared" si="43"/>
        <v>1841205.2000000002</v>
      </c>
      <c r="AS241" s="67">
        <f t="shared" si="44"/>
        <v>1841205.2000000002</v>
      </c>
      <c r="AT241" s="68"/>
      <c r="AU241" s="68"/>
      <c r="AV241" s="78">
        <f t="shared" si="41"/>
        <v>-288787.1720000005</v>
      </c>
      <c r="AW241" s="37">
        <v>765177.72</v>
      </c>
    </row>
    <row r="242" spans="1:49" ht="18">
      <c r="A242" s="1">
        <v>232</v>
      </c>
      <c r="B242" s="1" t="s">
        <v>205</v>
      </c>
      <c r="C242" s="1">
        <v>5421.5</v>
      </c>
      <c r="D242" s="1">
        <v>1453.7</v>
      </c>
      <c r="E242" s="1">
        <f t="shared" si="36"/>
        <v>6875.2</v>
      </c>
      <c r="F242" s="14">
        <v>11.84</v>
      </c>
      <c r="G242" s="2">
        <f t="shared" si="35"/>
        <v>81402.368</v>
      </c>
      <c r="H242" s="2">
        <f t="shared" si="34"/>
        <v>488414.208</v>
      </c>
      <c r="I242" s="1">
        <v>12.56</v>
      </c>
      <c r="J242" s="2">
        <f t="shared" si="37"/>
        <v>86352.512</v>
      </c>
      <c r="K242" s="2">
        <f t="shared" si="38"/>
        <v>518115.07200000004</v>
      </c>
      <c r="L242" s="16">
        <f t="shared" si="39"/>
        <v>1006529.28</v>
      </c>
      <c r="M242" s="2">
        <v>-149945.29</v>
      </c>
      <c r="N242" s="33">
        <f t="shared" si="40"/>
        <v>856583.99</v>
      </c>
      <c r="O242" s="1">
        <v>40072.73</v>
      </c>
      <c r="P242" s="1">
        <v>30462.25</v>
      </c>
      <c r="Q242" s="9">
        <v>480872.75</v>
      </c>
      <c r="R242" s="6">
        <v>365546.94</v>
      </c>
      <c r="S242" s="1">
        <v>16745.61</v>
      </c>
      <c r="T242" s="1">
        <v>15549.49</v>
      </c>
      <c r="U242" s="1">
        <v>12091.4</v>
      </c>
      <c r="V242" s="1">
        <v>20150.77</v>
      </c>
      <c r="W242" s="1">
        <v>35967.01</v>
      </c>
      <c r="X242" s="1">
        <v>15549.49</v>
      </c>
      <c r="Y242" s="1">
        <v>12053.26</v>
      </c>
      <c r="Z242" s="1">
        <v>35267.72</v>
      </c>
      <c r="AA242" s="1">
        <v>20518.07</v>
      </c>
      <c r="AB242" s="1">
        <v>16216.08</v>
      </c>
      <c r="AC242" s="1">
        <v>308255.86</v>
      </c>
      <c r="AD242" s="1">
        <v>15549.49</v>
      </c>
      <c r="AE242" s="1">
        <v>48103.12</v>
      </c>
      <c r="AF242" s="2">
        <v>19793.4</v>
      </c>
      <c r="AG242" s="1">
        <v>22748.06</v>
      </c>
      <c r="AH242" s="2">
        <v>19676.49</v>
      </c>
      <c r="AI242" s="1">
        <v>21161.94</v>
      </c>
      <c r="AJ242" s="1">
        <v>21438.67</v>
      </c>
      <c r="AK242" s="1">
        <v>10823.29</v>
      </c>
      <c r="AL242" s="1">
        <v>31784.46</v>
      </c>
      <c r="AM242" s="1">
        <v>10381.55</v>
      </c>
      <c r="AN242" s="1">
        <v>23981.63</v>
      </c>
      <c r="AO242" s="1">
        <v>11978.51</v>
      </c>
      <c r="AP242" s="1">
        <v>18374.75</v>
      </c>
      <c r="AQ242" s="9">
        <f t="shared" si="42"/>
        <v>530827.6799999999</v>
      </c>
      <c r="AR242" s="9">
        <f t="shared" si="43"/>
        <v>253332.43999999997</v>
      </c>
      <c r="AS242" s="67">
        <f t="shared" si="44"/>
        <v>784160.1199999999</v>
      </c>
      <c r="AT242" s="68"/>
      <c r="AU242" s="68">
        <v>880</v>
      </c>
      <c r="AV242" s="78">
        <f t="shared" si="41"/>
        <v>71543.87000000011</v>
      </c>
      <c r="AW242" s="37">
        <v>353115.37</v>
      </c>
    </row>
    <row r="243" spans="1:49" ht="18">
      <c r="A243" s="1">
        <v>233</v>
      </c>
      <c r="B243" s="1" t="s">
        <v>206</v>
      </c>
      <c r="C243" s="1">
        <v>2278.6</v>
      </c>
      <c r="D243" s="1">
        <v>517</v>
      </c>
      <c r="E243" s="1">
        <f t="shared" si="36"/>
        <v>2795.6</v>
      </c>
      <c r="F243" s="14">
        <v>12</v>
      </c>
      <c r="G243" s="2">
        <f t="shared" si="35"/>
        <v>33547.2</v>
      </c>
      <c r="H243" s="2">
        <f t="shared" si="34"/>
        <v>201283.19999999998</v>
      </c>
      <c r="I243" s="1">
        <v>12.56</v>
      </c>
      <c r="J243" s="2">
        <f t="shared" si="37"/>
        <v>35112.736</v>
      </c>
      <c r="K243" s="2">
        <f t="shared" si="38"/>
        <v>210676.41599999997</v>
      </c>
      <c r="L243" s="16">
        <f t="shared" si="39"/>
        <v>411959.6159999999</v>
      </c>
      <c r="M243" s="2"/>
      <c r="N243" s="33">
        <f t="shared" si="40"/>
        <v>411959.6159999999</v>
      </c>
      <c r="O243" s="1">
        <v>20302.77</v>
      </c>
      <c r="P243" s="1">
        <v>13915.38</v>
      </c>
      <c r="Q243" s="9">
        <v>243633.19</v>
      </c>
      <c r="R243" s="6">
        <v>166984.54</v>
      </c>
      <c r="S243" s="1">
        <v>81378.28</v>
      </c>
      <c r="T243" s="1">
        <v>13368.95</v>
      </c>
      <c r="U243" s="1">
        <v>83166.3</v>
      </c>
      <c r="V243" s="1">
        <v>8621.45</v>
      </c>
      <c r="W243" s="1">
        <v>8907.02</v>
      </c>
      <c r="X243" s="1">
        <v>7304.72</v>
      </c>
      <c r="Y243" s="1">
        <v>6432.52</v>
      </c>
      <c r="Z243" s="1">
        <v>32130.91</v>
      </c>
      <c r="AA243" s="1">
        <v>9951.5</v>
      </c>
      <c r="AB243" s="1">
        <v>8636.74</v>
      </c>
      <c r="AC243" s="1">
        <v>27960.57</v>
      </c>
      <c r="AD243" s="1">
        <v>7308.3</v>
      </c>
      <c r="AE243" s="1">
        <v>26149.54</v>
      </c>
      <c r="AF243" s="2">
        <v>7637.37</v>
      </c>
      <c r="AG243" s="1">
        <v>10920.7</v>
      </c>
      <c r="AH243" s="2">
        <v>7715.16</v>
      </c>
      <c r="AI243" s="1">
        <v>23661.16</v>
      </c>
      <c r="AJ243" s="1">
        <v>15478.31</v>
      </c>
      <c r="AK243" s="1">
        <v>17295.55</v>
      </c>
      <c r="AL243" s="1">
        <v>10046.9</v>
      </c>
      <c r="AM243" s="1">
        <v>17303.15</v>
      </c>
      <c r="AN243" s="1">
        <v>7719.45</v>
      </c>
      <c r="AO243" s="1">
        <v>25567.43</v>
      </c>
      <c r="AP243" s="1">
        <v>9919.49</v>
      </c>
      <c r="AQ243" s="9">
        <f t="shared" si="42"/>
        <v>338693.72000000003</v>
      </c>
      <c r="AR243" s="9">
        <f t="shared" si="43"/>
        <v>135887.75</v>
      </c>
      <c r="AS243" s="67">
        <f t="shared" si="44"/>
        <v>474581.47000000003</v>
      </c>
      <c r="AT243" s="68"/>
      <c r="AU243" s="68"/>
      <c r="AV243" s="78">
        <f t="shared" si="41"/>
        <v>-62621.85400000011</v>
      </c>
      <c r="AW243" s="37">
        <v>1341756.71</v>
      </c>
    </row>
    <row r="244" spans="1:49" ht="18">
      <c r="A244" s="1">
        <v>234</v>
      </c>
      <c r="B244" s="1" t="s">
        <v>207</v>
      </c>
      <c r="C244" s="1">
        <v>2547.4</v>
      </c>
      <c r="D244" s="1">
        <v>667.6</v>
      </c>
      <c r="E244" s="1">
        <f t="shared" si="36"/>
        <v>3215</v>
      </c>
      <c r="F244" s="14">
        <v>11.8</v>
      </c>
      <c r="G244" s="2">
        <f t="shared" si="35"/>
        <v>37937</v>
      </c>
      <c r="H244" s="2">
        <f aca="true" t="shared" si="45" ref="H244:H282">G244*6</f>
        <v>227622</v>
      </c>
      <c r="I244" s="1">
        <v>12.27</v>
      </c>
      <c r="J244" s="2">
        <f t="shared" si="37"/>
        <v>39448.049999999996</v>
      </c>
      <c r="K244" s="2">
        <f t="shared" si="38"/>
        <v>236688.3</v>
      </c>
      <c r="L244" s="16">
        <f t="shared" si="39"/>
        <v>464310.3</v>
      </c>
      <c r="M244" s="2"/>
      <c r="N244" s="33">
        <f t="shared" si="40"/>
        <v>464310.3</v>
      </c>
      <c r="O244" s="1">
        <v>0</v>
      </c>
      <c r="P244" s="1">
        <v>38695.74</v>
      </c>
      <c r="Q244" s="9">
        <v>0</v>
      </c>
      <c r="R244" s="6">
        <v>464348.88</v>
      </c>
      <c r="S244" s="1">
        <v>0</v>
      </c>
      <c r="T244" s="1">
        <v>16627.95</v>
      </c>
      <c r="U244" s="1">
        <v>0</v>
      </c>
      <c r="V244" s="1">
        <v>12540.15</v>
      </c>
      <c r="W244" s="1">
        <v>0</v>
      </c>
      <c r="X244" s="1">
        <v>15488.75</v>
      </c>
      <c r="Y244" s="1">
        <v>0</v>
      </c>
      <c r="Z244" s="1">
        <v>21018.65</v>
      </c>
      <c r="AA244" s="1">
        <v>0</v>
      </c>
      <c r="AB244" s="1">
        <v>20325.46</v>
      </c>
      <c r="AC244" s="1">
        <v>0</v>
      </c>
      <c r="AD244" s="1">
        <v>33094.97</v>
      </c>
      <c r="AE244" s="1">
        <v>0</v>
      </c>
      <c r="AF244" s="2">
        <v>32984.99</v>
      </c>
      <c r="AG244" s="1">
        <v>0</v>
      </c>
      <c r="AH244" s="2">
        <v>19002.3</v>
      </c>
      <c r="AI244" s="1">
        <v>0</v>
      </c>
      <c r="AJ244" s="1">
        <v>51355.91</v>
      </c>
      <c r="AK244" s="1">
        <v>0</v>
      </c>
      <c r="AL244" s="1">
        <v>32256.72</v>
      </c>
      <c r="AM244" s="1">
        <v>0</v>
      </c>
      <c r="AN244" s="1">
        <v>15120.92</v>
      </c>
      <c r="AO244" s="1">
        <v>0</v>
      </c>
      <c r="AP244" s="1">
        <v>13721.14</v>
      </c>
      <c r="AQ244" s="9">
        <f t="shared" si="42"/>
        <v>0</v>
      </c>
      <c r="AR244" s="9">
        <f t="shared" si="43"/>
        <v>283537.91</v>
      </c>
      <c r="AS244" s="67">
        <f t="shared" si="44"/>
        <v>283537.91</v>
      </c>
      <c r="AT244" s="68"/>
      <c r="AU244" s="68"/>
      <c r="AV244" s="78">
        <f t="shared" si="41"/>
        <v>180772.39</v>
      </c>
      <c r="AW244" s="37">
        <v>238565.67</v>
      </c>
    </row>
    <row r="245" spans="1:49" ht="18">
      <c r="A245" s="1">
        <v>235</v>
      </c>
      <c r="B245" s="1" t="s">
        <v>208</v>
      </c>
      <c r="C245" s="1">
        <v>1943.1</v>
      </c>
      <c r="D245" s="1">
        <v>119.4</v>
      </c>
      <c r="E245" s="1">
        <f t="shared" si="36"/>
        <v>2062.5</v>
      </c>
      <c r="F245" s="14">
        <v>11.99</v>
      </c>
      <c r="G245" s="2">
        <f t="shared" si="35"/>
        <v>24729.375</v>
      </c>
      <c r="H245" s="2">
        <f t="shared" si="45"/>
        <v>148376.25</v>
      </c>
      <c r="I245" s="1">
        <v>12.46</v>
      </c>
      <c r="J245" s="2">
        <f t="shared" si="37"/>
        <v>25698.75</v>
      </c>
      <c r="K245" s="2">
        <f t="shared" si="38"/>
        <v>154192.5</v>
      </c>
      <c r="L245" s="16">
        <f t="shared" si="39"/>
        <v>302568.75</v>
      </c>
      <c r="M245" s="2"/>
      <c r="N245" s="33">
        <f t="shared" si="40"/>
        <v>302568.75</v>
      </c>
      <c r="O245" s="1">
        <v>0</v>
      </c>
      <c r="P245" s="1">
        <v>25223.96</v>
      </c>
      <c r="Q245" s="9">
        <v>0</v>
      </c>
      <c r="R245" s="6">
        <v>302687.55</v>
      </c>
      <c r="S245" s="1">
        <v>0</v>
      </c>
      <c r="T245" s="1">
        <v>9824.87</v>
      </c>
      <c r="U245" s="1">
        <v>0</v>
      </c>
      <c r="V245" s="1">
        <v>7912.03</v>
      </c>
      <c r="W245" s="1">
        <v>0</v>
      </c>
      <c r="X245" s="1">
        <v>14450.58</v>
      </c>
      <c r="Y245" s="1">
        <v>0</v>
      </c>
      <c r="Z245" s="1">
        <v>41267.66</v>
      </c>
      <c r="AA245" s="1">
        <v>0</v>
      </c>
      <c r="AB245" s="1">
        <v>10345.78</v>
      </c>
      <c r="AC245" s="1">
        <v>0</v>
      </c>
      <c r="AD245" s="1">
        <v>16514.6</v>
      </c>
      <c r="AE245" s="1">
        <v>0</v>
      </c>
      <c r="AF245" s="2">
        <v>38542.23</v>
      </c>
      <c r="AG245" s="1">
        <v>0</v>
      </c>
      <c r="AH245" s="2">
        <v>25778.8</v>
      </c>
      <c r="AI245" s="1">
        <v>0</v>
      </c>
      <c r="AJ245" s="1">
        <v>56441.03</v>
      </c>
      <c r="AK245" s="1">
        <v>0</v>
      </c>
      <c r="AL245" s="1">
        <v>43514.53</v>
      </c>
      <c r="AM245" s="1">
        <v>0</v>
      </c>
      <c r="AN245" s="1">
        <v>13946.05</v>
      </c>
      <c r="AO245" s="1">
        <v>0</v>
      </c>
      <c r="AP245" s="1">
        <v>8035.78</v>
      </c>
      <c r="AQ245" s="9">
        <f t="shared" si="42"/>
        <v>0</v>
      </c>
      <c r="AR245" s="9">
        <f t="shared" si="43"/>
        <v>286573.94</v>
      </c>
      <c r="AS245" s="67">
        <f t="shared" si="44"/>
        <v>286573.94</v>
      </c>
      <c r="AT245" s="68"/>
      <c r="AU245" s="68"/>
      <c r="AV245" s="78">
        <f t="shared" si="41"/>
        <v>15994.809999999998</v>
      </c>
      <c r="AW245" s="37">
        <v>106854.19</v>
      </c>
    </row>
    <row r="246" spans="1:49" ht="18">
      <c r="A246" s="1">
        <v>236</v>
      </c>
      <c r="B246" s="1" t="s">
        <v>209</v>
      </c>
      <c r="C246" s="1">
        <v>2960</v>
      </c>
      <c r="D246" s="1">
        <v>460.6</v>
      </c>
      <c r="E246" s="1">
        <f t="shared" si="36"/>
        <v>3420.6</v>
      </c>
      <c r="F246" s="14">
        <v>11.99</v>
      </c>
      <c r="G246" s="2">
        <f t="shared" si="35"/>
        <v>41012.994</v>
      </c>
      <c r="H246" s="2">
        <f t="shared" si="45"/>
        <v>246077.96399999998</v>
      </c>
      <c r="I246" s="1">
        <v>12.46</v>
      </c>
      <c r="J246" s="2">
        <f t="shared" si="37"/>
        <v>42620.676</v>
      </c>
      <c r="K246" s="2">
        <f t="shared" si="38"/>
        <v>255724.05599999998</v>
      </c>
      <c r="L246" s="16">
        <f t="shared" si="39"/>
        <v>501802.01999999996</v>
      </c>
      <c r="M246" s="2"/>
      <c r="N246" s="33">
        <f t="shared" si="40"/>
        <v>501802.01999999996</v>
      </c>
      <c r="O246" s="1">
        <v>23690.39</v>
      </c>
      <c r="P246" s="1">
        <v>18142.86</v>
      </c>
      <c r="Q246" s="9">
        <v>284284.7</v>
      </c>
      <c r="R246" s="6">
        <v>217714.35</v>
      </c>
      <c r="S246" s="1">
        <v>4994.08</v>
      </c>
      <c r="T246" s="1">
        <v>8301.44</v>
      </c>
      <c r="U246" s="1">
        <v>4994.08</v>
      </c>
      <c r="V246" s="1">
        <v>34578.48</v>
      </c>
      <c r="W246" s="1">
        <v>9162.82</v>
      </c>
      <c r="X246" s="1">
        <v>11592.52</v>
      </c>
      <c r="Y246" s="1">
        <v>8442.42</v>
      </c>
      <c r="Z246" s="1">
        <v>12440.7</v>
      </c>
      <c r="AA246" s="1">
        <v>11070.49</v>
      </c>
      <c r="AB246" s="1">
        <v>7737.18</v>
      </c>
      <c r="AC246" s="1">
        <v>9304.03</v>
      </c>
      <c r="AD246" s="1">
        <v>8052.54</v>
      </c>
      <c r="AE246" s="1">
        <v>13718.54</v>
      </c>
      <c r="AF246" s="2">
        <v>8045.03</v>
      </c>
      <c r="AG246" s="1">
        <v>12145.7</v>
      </c>
      <c r="AH246" s="2">
        <v>17665.25</v>
      </c>
      <c r="AI246" s="1">
        <v>12490.26</v>
      </c>
      <c r="AJ246" s="1">
        <v>11889.53</v>
      </c>
      <c r="AK246" s="1">
        <v>15291.12</v>
      </c>
      <c r="AL246" s="1">
        <v>12491.69</v>
      </c>
      <c r="AM246" s="1">
        <v>29438.51</v>
      </c>
      <c r="AN246" s="1">
        <v>8711.62</v>
      </c>
      <c r="AO246" s="1">
        <v>7062.87</v>
      </c>
      <c r="AP246" s="1">
        <v>8711.62</v>
      </c>
      <c r="AQ246" s="9">
        <f t="shared" si="42"/>
        <v>138114.91999999998</v>
      </c>
      <c r="AR246" s="9">
        <f t="shared" si="43"/>
        <v>150217.59999999998</v>
      </c>
      <c r="AS246" s="67">
        <f t="shared" si="44"/>
        <v>288332.51999999996</v>
      </c>
      <c r="AT246" s="68"/>
      <c r="AU246" s="68"/>
      <c r="AV246" s="78">
        <f t="shared" si="41"/>
        <v>213469.5</v>
      </c>
      <c r="AW246" s="37">
        <v>198048.95</v>
      </c>
    </row>
    <row r="247" spans="1:49" ht="18">
      <c r="A247" s="1">
        <v>237</v>
      </c>
      <c r="B247" s="1" t="s">
        <v>210</v>
      </c>
      <c r="C247" s="1">
        <v>2641.4</v>
      </c>
      <c r="D247" s="1">
        <v>495.9</v>
      </c>
      <c r="E247" s="1">
        <f t="shared" si="36"/>
        <v>3137.3</v>
      </c>
      <c r="F247" s="14">
        <v>12.33</v>
      </c>
      <c r="G247" s="2">
        <f t="shared" si="35"/>
        <v>38682.909</v>
      </c>
      <c r="H247" s="2">
        <f t="shared" si="45"/>
        <v>232097.454</v>
      </c>
      <c r="I247" s="1">
        <v>12.82</v>
      </c>
      <c r="J247" s="2">
        <f t="shared" si="37"/>
        <v>40220.186</v>
      </c>
      <c r="K247" s="2">
        <f t="shared" si="38"/>
        <v>241321.116</v>
      </c>
      <c r="L247" s="16">
        <f t="shared" si="39"/>
        <v>473418.57</v>
      </c>
      <c r="M247" s="2">
        <v>-78894.68</v>
      </c>
      <c r="N247" s="33">
        <f t="shared" si="40"/>
        <v>394523.89</v>
      </c>
      <c r="O247" s="1">
        <v>0</v>
      </c>
      <c r="P247" s="1">
        <v>32882.01</v>
      </c>
      <c r="Q247" s="9">
        <v>0</v>
      </c>
      <c r="R247" s="6">
        <v>394584.13</v>
      </c>
      <c r="S247" s="1">
        <v>0</v>
      </c>
      <c r="T247" s="1">
        <v>14616.65</v>
      </c>
      <c r="U247" s="1">
        <v>0</v>
      </c>
      <c r="V247" s="1">
        <v>15414.15</v>
      </c>
      <c r="W247" s="1">
        <v>0</v>
      </c>
      <c r="X247" s="1">
        <v>19401.05</v>
      </c>
      <c r="Y247" s="1">
        <v>0</v>
      </c>
      <c r="Z247" s="1">
        <v>69740.49</v>
      </c>
      <c r="AA247" s="1">
        <v>0</v>
      </c>
      <c r="AB247" s="1">
        <v>45793.34</v>
      </c>
      <c r="AC247" s="1">
        <v>0</v>
      </c>
      <c r="AD247" s="1">
        <v>156075.75</v>
      </c>
      <c r="AE247" s="1">
        <v>0</v>
      </c>
      <c r="AF247" s="2">
        <v>61118.54</v>
      </c>
      <c r="AG247" s="1">
        <v>0</v>
      </c>
      <c r="AH247" s="2">
        <v>33158.17</v>
      </c>
      <c r="AI247" s="1">
        <v>0</v>
      </c>
      <c r="AJ247" s="1">
        <v>20680.79</v>
      </c>
      <c r="AK247" s="1">
        <v>0</v>
      </c>
      <c r="AL247" s="1">
        <v>32643.54</v>
      </c>
      <c r="AM247" s="1">
        <v>0</v>
      </c>
      <c r="AN247" s="1">
        <v>22048.8</v>
      </c>
      <c r="AO247" s="1">
        <v>0</v>
      </c>
      <c r="AP247" s="1">
        <v>48339.92</v>
      </c>
      <c r="AQ247" s="9">
        <f t="shared" si="42"/>
        <v>0</v>
      </c>
      <c r="AR247" s="9">
        <f t="shared" si="43"/>
        <v>539031.19</v>
      </c>
      <c r="AS247" s="67">
        <f t="shared" si="44"/>
        <v>539031.19</v>
      </c>
      <c r="AT247" s="68">
        <f>3906+2116</f>
        <v>6022</v>
      </c>
      <c r="AU247" s="68">
        <v>880</v>
      </c>
      <c r="AV247" s="78">
        <f t="shared" si="41"/>
        <v>-151409.29999999993</v>
      </c>
      <c r="AW247" s="37">
        <v>181107.49</v>
      </c>
    </row>
    <row r="248" spans="1:49" ht="18">
      <c r="A248" s="1">
        <v>238</v>
      </c>
      <c r="B248" s="1" t="s">
        <v>211</v>
      </c>
      <c r="C248" s="1">
        <v>3890.59</v>
      </c>
      <c r="D248" s="1">
        <v>623.2</v>
      </c>
      <c r="E248" s="1">
        <f t="shared" si="36"/>
        <v>4513.79</v>
      </c>
      <c r="F248" s="14">
        <v>12.33</v>
      </c>
      <c r="G248" s="2">
        <f t="shared" si="35"/>
        <v>55655.0307</v>
      </c>
      <c r="H248" s="2">
        <f t="shared" si="45"/>
        <v>333930.1842</v>
      </c>
      <c r="I248" s="1">
        <v>12.82</v>
      </c>
      <c r="J248" s="2">
        <f t="shared" si="37"/>
        <v>57866.7878</v>
      </c>
      <c r="K248" s="2">
        <f t="shared" si="38"/>
        <v>347200.7268</v>
      </c>
      <c r="L248" s="16">
        <f t="shared" si="39"/>
        <v>681130.9110000001</v>
      </c>
      <c r="M248" s="2"/>
      <c r="N248" s="33">
        <f t="shared" si="40"/>
        <v>681130.9110000001</v>
      </c>
      <c r="O248" s="1">
        <v>32826.99</v>
      </c>
      <c r="P248" s="1">
        <v>23941.14</v>
      </c>
      <c r="Q248" s="9">
        <v>393923.87</v>
      </c>
      <c r="R248" s="6">
        <v>287293.71</v>
      </c>
      <c r="S248" s="1">
        <v>11508.23</v>
      </c>
      <c r="T248" s="1">
        <v>12268.89</v>
      </c>
      <c r="U248" s="1">
        <v>7135.28</v>
      </c>
      <c r="V248" s="1">
        <v>14756.8</v>
      </c>
      <c r="W248" s="1">
        <v>9539.81</v>
      </c>
      <c r="X248" s="1">
        <v>10330.8</v>
      </c>
      <c r="Y248" s="1">
        <v>9150.75</v>
      </c>
      <c r="Z248" s="1">
        <v>30958.44</v>
      </c>
      <c r="AA248" s="1">
        <v>338962.02</v>
      </c>
      <c r="AB248" s="1">
        <v>10330.8</v>
      </c>
      <c r="AC248" s="1">
        <v>19240.27</v>
      </c>
      <c r="AD248" s="1">
        <v>10330.8</v>
      </c>
      <c r="AE248" s="1">
        <v>23008.55</v>
      </c>
      <c r="AF248" s="2">
        <v>23509.23</v>
      </c>
      <c r="AG248" s="1">
        <v>46541.95</v>
      </c>
      <c r="AH248" s="2">
        <v>19925.76</v>
      </c>
      <c r="AI248" s="1">
        <v>26104.92</v>
      </c>
      <c r="AJ248" s="1">
        <v>10737.04</v>
      </c>
      <c r="AK248" s="1">
        <v>19727.72</v>
      </c>
      <c r="AL248" s="1">
        <v>12294</v>
      </c>
      <c r="AM248" s="1">
        <v>37370.02</v>
      </c>
      <c r="AN248" s="1">
        <v>11958.11</v>
      </c>
      <c r="AO248" s="1">
        <v>12398.01</v>
      </c>
      <c r="AP248" s="1">
        <v>11051.53</v>
      </c>
      <c r="AQ248" s="9">
        <f t="shared" si="42"/>
        <v>560687.53</v>
      </c>
      <c r="AR248" s="9">
        <f t="shared" si="43"/>
        <v>178452.19999999998</v>
      </c>
      <c r="AS248" s="67">
        <f t="shared" si="44"/>
        <v>739139.73</v>
      </c>
      <c r="AT248" s="68"/>
      <c r="AU248" s="68"/>
      <c r="AV248" s="78">
        <f t="shared" si="41"/>
        <v>-58008.8189999999</v>
      </c>
      <c r="AW248" s="37">
        <v>205410.49</v>
      </c>
    </row>
    <row r="249" spans="1:49" ht="18">
      <c r="A249" s="1">
        <v>239</v>
      </c>
      <c r="B249" s="1" t="s">
        <v>212</v>
      </c>
      <c r="C249" s="1">
        <v>4514.9</v>
      </c>
      <c r="D249" s="1">
        <v>0</v>
      </c>
      <c r="E249" s="1">
        <f t="shared" si="36"/>
        <v>4514.9</v>
      </c>
      <c r="F249" s="14">
        <v>12.33</v>
      </c>
      <c r="G249" s="2">
        <f t="shared" si="35"/>
        <v>55668.717</v>
      </c>
      <c r="H249" s="2">
        <f t="shared" si="45"/>
        <v>334012.30199999997</v>
      </c>
      <c r="I249" s="1">
        <v>12.82</v>
      </c>
      <c r="J249" s="2">
        <f t="shared" si="37"/>
        <v>57881.018</v>
      </c>
      <c r="K249" s="2">
        <f t="shared" si="38"/>
        <v>347286.108</v>
      </c>
      <c r="L249" s="16">
        <f t="shared" si="39"/>
        <v>681298.4099999999</v>
      </c>
      <c r="M249" s="2"/>
      <c r="N249" s="33">
        <f t="shared" si="40"/>
        <v>681298.4099999999</v>
      </c>
      <c r="O249" s="1">
        <v>32835.06</v>
      </c>
      <c r="P249" s="1">
        <v>23947.03</v>
      </c>
      <c r="Q249" s="9">
        <v>394020.74</v>
      </c>
      <c r="R249" s="6">
        <v>287364.36</v>
      </c>
      <c r="S249" s="1">
        <v>7326.51</v>
      </c>
      <c r="T249" s="1">
        <v>10333.23</v>
      </c>
      <c r="U249" s="1">
        <v>7131.8</v>
      </c>
      <c r="V249" s="1">
        <v>10333.23</v>
      </c>
      <c r="W249" s="1">
        <v>50583.65</v>
      </c>
      <c r="X249" s="1">
        <v>15573.55</v>
      </c>
      <c r="Y249" s="1">
        <v>148895.59</v>
      </c>
      <c r="Z249" s="1">
        <v>39993.28</v>
      </c>
      <c r="AA249" s="1">
        <v>49369.93</v>
      </c>
      <c r="AB249" s="1">
        <v>10333.23</v>
      </c>
      <c r="AC249" s="1">
        <v>103634.95</v>
      </c>
      <c r="AD249" s="1">
        <v>19444.7</v>
      </c>
      <c r="AE249" s="1">
        <v>22611.02</v>
      </c>
      <c r="AF249" s="2">
        <v>14364.71</v>
      </c>
      <c r="AG249" s="1">
        <v>17814.2</v>
      </c>
      <c r="AH249" s="2">
        <v>19928.29</v>
      </c>
      <c r="AI249" s="1">
        <v>47361.92</v>
      </c>
      <c r="AJ249" s="1">
        <v>11406.16</v>
      </c>
      <c r="AK249" s="1">
        <v>18934.69</v>
      </c>
      <c r="AL249" s="1">
        <v>13184.32</v>
      </c>
      <c r="AM249" s="1">
        <v>20656.8</v>
      </c>
      <c r="AN249" s="1">
        <v>12990.61</v>
      </c>
      <c r="AO249" s="1">
        <v>22789.05</v>
      </c>
      <c r="AP249" s="1">
        <v>51088.38</v>
      </c>
      <c r="AQ249" s="9">
        <f t="shared" si="42"/>
        <v>517110.11</v>
      </c>
      <c r="AR249" s="9">
        <f t="shared" si="43"/>
        <v>228973.69</v>
      </c>
      <c r="AS249" s="67">
        <f t="shared" si="44"/>
        <v>746083.8</v>
      </c>
      <c r="AT249" s="68"/>
      <c r="AU249" s="68"/>
      <c r="AV249" s="78">
        <f t="shared" si="41"/>
        <v>-64785.39000000013</v>
      </c>
      <c r="AW249" s="37">
        <v>260142.93</v>
      </c>
    </row>
    <row r="250" spans="1:49" ht="18">
      <c r="A250" s="1">
        <v>240</v>
      </c>
      <c r="B250" s="1" t="s">
        <v>213</v>
      </c>
      <c r="C250" s="1">
        <v>4579.5</v>
      </c>
      <c r="D250" s="1">
        <v>252.3</v>
      </c>
      <c r="E250" s="1">
        <f t="shared" si="36"/>
        <v>4831.8</v>
      </c>
      <c r="F250" s="14">
        <v>12.29</v>
      </c>
      <c r="G250" s="2">
        <f t="shared" si="35"/>
        <v>59382.822</v>
      </c>
      <c r="H250" s="2">
        <f t="shared" si="45"/>
        <v>356296.93200000003</v>
      </c>
      <c r="I250" s="1">
        <v>12.79</v>
      </c>
      <c r="J250" s="2">
        <f t="shared" si="37"/>
        <v>61798.722</v>
      </c>
      <c r="K250" s="2">
        <f t="shared" si="38"/>
        <v>370792.332</v>
      </c>
      <c r="L250" s="16">
        <f t="shared" si="39"/>
        <v>727089.264</v>
      </c>
      <c r="M250" s="2"/>
      <c r="N250" s="33">
        <f t="shared" si="40"/>
        <v>727089.264</v>
      </c>
      <c r="O250" s="1">
        <v>34942.61</v>
      </c>
      <c r="P250" s="1">
        <v>25627.87</v>
      </c>
      <c r="Q250" s="9">
        <v>419311.33</v>
      </c>
      <c r="R250" s="6">
        <v>307534.41</v>
      </c>
      <c r="S250" s="1">
        <v>10727.12</v>
      </c>
      <c r="T250" s="1">
        <v>19697.17</v>
      </c>
      <c r="U250" s="1">
        <v>7634.24</v>
      </c>
      <c r="V250" s="1">
        <v>11033.58</v>
      </c>
      <c r="W250" s="1">
        <v>8710.3</v>
      </c>
      <c r="X250" s="1">
        <v>14855.58</v>
      </c>
      <c r="Y250" s="1">
        <v>18339.38</v>
      </c>
      <c r="Z250" s="1">
        <v>13364.35</v>
      </c>
      <c r="AA250" s="1">
        <v>127956.09</v>
      </c>
      <c r="AB250" s="1">
        <v>14134.73</v>
      </c>
      <c r="AC250" s="1">
        <v>127231.39</v>
      </c>
      <c r="AD250" s="1">
        <v>11033.58</v>
      </c>
      <c r="AE250" s="1">
        <v>55751.45</v>
      </c>
      <c r="AF250" s="2">
        <v>11033.58</v>
      </c>
      <c r="AG250" s="1">
        <v>123161.06</v>
      </c>
      <c r="AH250" s="2">
        <v>20222.3</v>
      </c>
      <c r="AI250" s="1">
        <v>73995.43</v>
      </c>
      <c r="AJ250" s="1">
        <v>12576.62</v>
      </c>
      <c r="AK250" s="1">
        <v>37600.41</v>
      </c>
      <c r="AL250" s="1">
        <v>14051.52</v>
      </c>
      <c r="AM250" s="1">
        <v>10972.47</v>
      </c>
      <c r="AN250" s="1">
        <v>12587.94</v>
      </c>
      <c r="AO250" s="1">
        <v>11829.31</v>
      </c>
      <c r="AP250" s="1">
        <v>11033.58</v>
      </c>
      <c r="AQ250" s="9">
        <f t="shared" si="42"/>
        <v>613908.65</v>
      </c>
      <c r="AR250" s="9">
        <f t="shared" si="43"/>
        <v>165624.53</v>
      </c>
      <c r="AS250" s="67">
        <f t="shared" si="44"/>
        <v>779533.18</v>
      </c>
      <c r="AT250" s="68"/>
      <c r="AU250" s="68"/>
      <c r="AV250" s="78">
        <f t="shared" si="41"/>
        <v>-52443.916000000085</v>
      </c>
      <c r="AW250" s="37">
        <v>185950.34</v>
      </c>
    </row>
    <row r="251" spans="1:49" ht="18">
      <c r="A251" s="1">
        <v>241</v>
      </c>
      <c r="B251" s="1" t="s">
        <v>214</v>
      </c>
      <c r="C251" s="1">
        <v>3741.7</v>
      </c>
      <c r="D251" s="1">
        <v>0</v>
      </c>
      <c r="E251" s="1">
        <f t="shared" si="36"/>
        <v>3741.7</v>
      </c>
      <c r="F251" s="14">
        <v>12.85</v>
      </c>
      <c r="G251" s="2">
        <f t="shared" si="35"/>
        <v>48080.844999999994</v>
      </c>
      <c r="H251" s="2">
        <f t="shared" si="45"/>
        <v>288485.06999999995</v>
      </c>
      <c r="I251" s="1">
        <v>13.37</v>
      </c>
      <c r="J251" s="2">
        <f t="shared" si="37"/>
        <v>50026.528999999995</v>
      </c>
      <c r="K251" s="2">
        <f t="shared" si="38"/>
        <v>300159.174</v>
      </c>
      <c r="L251" s="16">
        <f t="shared" si="39"/>
        <v>588644.244</v>
      </c>
      <c r="M251" s="2"/>
      <c r="N251" s="33">
        <f t="shared" si="40"/>
        <v>588644.244</v>
      </c>
      <c r="O251" s="1">
        <v>27555.38</v>
      </c>
      <c r="P251" s="1">
        <v>21487.09</v>
      </c>
      <c r="Q251" s="9">
        <v>330664.51</v>
      </c>
      <c r="R251" s="6">
        <v>257845.04</v>
      </c>
      <c r="S251" s="1">
        <v>17678.04</v>
      </c>
      <c r="T251" s="1">
        <v>13618.75</v>
      </c>
      <c r="U251" s="1">
        <v>5462.88</v>
      </c>
      <c r="V251" s="1">
        <v>31501.28</v>
      </c>
      <c r="W251" s="1">
        <v>12735.4</v>
      </c>
      <c r="X251" s="1">
        <v>9855.31</v>
      </c>
      <c r="Y251" s="1">
        <v>6250.6</v>
      </c>
      <c r="Z251" s="1">
        <v>9826.71</v>
      </c>
      <c r="AA251" s="1">
        <v>91641.12</v>
      </c>
      <c r="AB251" s="1">
        <v>10624.24</v>
      </c>
      <c r="AC251" s="1">
        <v>224055.82</v>
      </c>
      <c r="AD251" s="1">
        <v>43452.19</v>
      </c>
      <c r="AE251" s="1">
        <v>14847.67</v>
      </c>
      <c r="AF251" s="2">
        <v>33117.63</v>
      </c>
      <c r="AG251" s="1">
        <v>21933.83</v>
      </c>
      <c r="AH251" s="2">
        <v>11075.56</v>
      </c>
      <c r="AI251" s="1">
        <v>63055.82</v>
      </c>
      <c r="AJ251" s="1">
        <v>10294.38</v>
      </c>
      <c r="AK251" s="1">
        <v>9006.23</v>
      </c>
      <c r="AL251" s="1">
        <v>10370.48</v>
      </c>
      <c r="AM251" s="1">
        <v>6067.87</v>
      </c>
      <c r="AN251" s="1">
        <v>9515.69</v>
      </c>
      <c r="AO251" s="1">
        <v>6633.13</v>
      </c>
      <c r="AP251" s="1">
        <v>12758.95</v>
      </c>
      <c r="AQ251" s="9">
        <f t="shared" si="42"/>
        <v>479368.41</v>
      </c>
      <c r="AR251" s="9">
        <f t="shared" si="43"/>
        <v>206011.17</v>
      </c>
      <c r="AS251" s="67">
        <f t="shared" si="44"/>
        <v>685379.58</v>
      </c>
      <c r="AT251" s="68"/>
      <c r="AU251" s="68"/>
      <c r="AV251" s="78">
        <f t="shared" si="41"/>
        <v>-96735.33600000001</v>
      </c>
      <c r="AW251" s="37">
        <v>267299.66</v>
      </c>
    </row>
    <row r="252" spans="1:49" ht="18">
      <c r="A252" s="1">
        <v>242</v>
      </c>
      <c r="B252" s="1" t="s">
        <v>215</v>
      </c>
      <c r="C252" s="1">
        <v>4568.6</v>
      </c>
      <c r="D252" s="1">
        <v>324.8</v>
      </c>
      <c r="E252" s="1">
        <f t="shared" si="36"/>
        <v>4893.400000000001</v>
      </c>
      <c r="F252" s="14">
        <v>12.29</v>
      </c>
      <c r="G252" s="2">
        <f t="shared" si="35"/>
        <v>60139.886000000006</v>
      </c>
      <c r="H252" s="2">
        <f t="shared" si="45"/>
        <v>360839.31600000005</v>
      </c>
      <c r="I252" s="1">
        <v>12.79</v>
      </c>
      <c r="J252" s="2">
        <f t="shared" si="37"/>
        <v>62586.586</v>
      </c>
      <c r="K252" s="2">
        <f t="shared" si="38"/>
        <v>375519.516</v>
      </c>
      <c r="L252" s="16">
        <f t="shared" si="39"/>
        <v>736358.832</v>
      </c>
      <c r="M252" s="2"/>
      <c r="N252" s="33">
        <f t="shared" si="40"/>
        <v>736358.832</v>
      </c>
      <c r="O252" s="1">
        <v>35388.09</v>
      </c>
      <c r="P252" s="1">
        <v>25954.59</v>
      </c>
      <c r="Q252" s="9">
        <v>424657.08</v>
      </c>
      <c r="R252" s="6">
        <v>311455.12</v>
      </c>
      <c r="S252" s="1">
        <v>18241.71</v>
      </c>
      <c r="T252" s="1">
        <v>11552.56</v>
      </c>
      <c r="U252" s="1">
        <v>9447.31</v>
      </c>
      <c r="V252" s="1">
        <v>10814.41</v>
      </c>
      <c r="W252" s="1">
        <v>7731.57</v>
      </c>
      <c r="X252" s="1">
        <v>10814.41</v>
      </c>
      <c r="Y252" s="1">
        <v>8156.32</v>
      </c>
      <c r="Z252" s="1">
        <v>11350.07</v>
      </c>
      <c r="AA252" s="1">
        <v>24535.6</v>
      </c>
      <c r="AB252" s="1">
        <v>10814.41</v>
      </c>
      <c r="AC252" s="1">
        <v>22401.28</v>
      </c>
      <c r="AD252" s="1">
        <v>10814.41</v>
      </c>
      <c r="AE252" s="1">
        <v>19770.07</v>
      </c>
      <c r="AF252" s="2">
        <v>11254.82</v>
      </c>
      <c r="AG252" s="1">
        <v>28509.14</v>
      </c>
      <c r="AH252" s="2">
        <v>18146.36</v>
      </c>
      <c r="AI252" s="1">
        <v>16299.48</v>
      </c>
      <c r="AJ252" s="1">
        <v>17305.94</v>
      </c>
      <c r="AK252" s="1">
        <v>116092.58</v>
      </c>
      <c r="AL252" s="1">
        <v>11811.9</v>
      </c>
      <c r="AM252" s="1">
        <v>8492.01</v>
      </c>
      <c r="AN252" s="1">
        <v>12350.49</v>
      </c>
      <c r="AO252" s="1">
        <v>10114.25</v>
      </c>
      <c r="AP252" s="1">
        <v>15154.17</v>
      </c>
      <c r="AQ252" s="9">
        <f t="shared" si="42"/>
        <v>289791.32</v>
      </c>
      <c r="AR252" s="9">
        <f t="shared" si="43"/>
        <v>152183.95</v>
      </c>
      <c r="AS252" s="67">
        <f t="shared" si="44"/>
        <v>441975.27</v>
      </c>
      <c r="AT252" s="68">
        <v>570</v>
      </c>
      <c r="AU252" s="68">
        <f>(105566.92-72347.27)+880+60720</f>
        <v>94819.65</v>
      </c>
      <c r="AV252" s="78">
        <f t="shared" si="41"/>
        <v>198993.91200000004</v>
      </c>
      <c r="AW252" s="37">
        <v>146013.6</v>
      </c>
    </row>
    <row r="253" spans="1:49" ht="18">
      <c r="A253" s="1">
        <v>243</v>
      </c>
      <c r="B253" s="1" t="s">
        <v>216</v>
      </c>
      <c r="C253" s="1">
        <v>4157.1</v>
      </c>
      <c r="D253" s="1">
        <v>365.6</v>
      </c>
      <c r="E253" s="1">
        <f t="shared" si="36"/>
        <v>4522.700000000001</v>
      </c>
      <c r="F253" s="14">
        <v>12.29</v>
      </c>
      <c r="G253" s="2">
        <f t="shared" si="35"/>
        <v>55583.98300000001</v>
      </c>
      <c r="H253" s="2">
        <f t="shared" si="45"/>
        <v>333503.89800000004</v>
      </c>
      <c r="I253" s="1">
        <v>12.79</v>
      </c>
      <c r="J253" s="2">
        <f t="shared" si="37"/>
        <v>57845.333000000006</v>
      </c>
      <c r="K253" s="2">
        <f t="shared" si="38"/>
        <v>347071.998</v>
      </c>
      <c r="L253" s="16">
        <f t="shared" si="39"/>
        <v>680575.8960000001</v>
      </c>
      <c r="M253" s="2">
        <v>-130120.02</v>
      </c>
      <c r="N253" s="33">
        <f t="shared" si="40"/>
        <v>550455.876</v>
      </c>
      <c r="O253" s="1">
        <v>0</v>
      </c>
      <c r="P253" s="1">
        <v>45852.33</v>
      </c>
      <c r="Q253" s="9">
        <v>0</v>
      </c>
      <c r="R253" s="6">
        <v>550227.93</v>
      </c>
      <c r="S253" s="1">
        <v>0</v>
      </c>
      <c r="T253" s="1">
        <v>21802.12</v>
      </c>
      <c r="U253" s="1">
        <v>0</v>
      </c>
      <c r="V253" s="1">
        <v>42881.46</v>
      </c>
      <c r="W253" s="1">
        <v>0</v>
      </c>
      <c r="X253" s="1">
        <v>25732.59</v>
      </c>
      <c r="Y253" s="1">
        <v>0</v>
      </c>
      <c r="Z253" s="1">
        <v>28539.84</v>
      </c>
      <c r="AA253" s="1">
        <v>0</v>
      </c>
      <c r="AB253" s="1">
        <v>103515.57</v>
      </c>
      <c r="AC253" s="1">
        <v>0</v>
      </c>
      <c r="AD253" s="1">
        <v>61772.83</v>
      </c>
      <c r="AE253" s="1">
        <v>0</v>
      </c>
      <c r="AF253" s="2">
        <v>44232.09</v>
      </c>
      <c r="AG253" s="1">
        <v>0</v>
      </c>
      <c r="AH253" s="2">
        <v>34357.89</v>
      </c>
      <c r="AI253" s="1">
        <v>0</v>
      </c>
      <c r="AJ253" s="1">
        <v>35879.41</v>
      </c>
      <c r="AK253" s="1">
        <v>0</v>
      </c>
      <c r="AL253" s="1">
        <v>40345.67</v>
      </c>
      <c r="AM253" s="1">
        <v>0</v>
      </c>
      <c r="AN253" s="1">
        <v>24564.18</v>
      </c>
      <c r="AO253" s="1">
        <v>0</v>
      </c>
      <c r="AP253" s="1">
        <v>25973.82</v>
      </c>
      <c r="AQ253" s="9">
        <f t="shared" si="42"/>
        <v>0</v>
      </c>
      <c r="AR253" s="9">
        <f t="shared" si="43"/>
        <v>489597.47000000003</v>
      </c>
      <c r="AS253" s="67">
        <f t="shared" si="44"/>
        <v>489597.47000000003</v>
      </c>
      <c r="AT253" s="68">
        <v>535</v>
      </c>
      <c r="AU253" s="68">
        <f>880+(47913.53-39475.54)</f>
        <v>9317.989999999998</v>
      </c>
      <c r="AV253" s="78">
        <f t="shared" si="41"/>
        <v>51005.41600000002</v>
      </c>
      <c r="AW253" s="37">
        <v>154832.44</v>
      </c>
    </row>
    <row r="254" spans="1:49" ht="18">
      <c r="A254" s="1">
        <v>244</v>
      </c>
      <c r="B254" s="1" t="s">
        <v>217</v>
      </c>
      <c r="C254" s="1">
        <v>2632.2</v>
      </c>
      <c r="D254" s="1">
        <v>0</v>
      </c>
      <c r="E254" s="1">
        <f t="shared" si="36"/>
        <v>2632.2</v>
      </c>
      <c r="F254" s="14">
        <v>12.51</v>
      </c>
      <c r="G254" s="2">
        <f t="shared" si="35"/>
        <v>32928.822</v>
      </c>
      <c r="H254" s="2">
        <f t="shared" si="45"/>
        <v>197572.932</v>
      </c>
      <c r="I254" s="1">
        <v>13.01</v>
      </c>
      <c r="J254" s="2">
        <f t="shared" si="37"/>
        <v>34244.922</v>
      </c>
      <c r="K254" s="2">
        <f t="shared" si="38"/>
        <v>205469.532</v>
      </c>
      <c r="L254" s="16">
        <f t="shared" si="39"/>
        <v>403042.46400000004</v>
      </c>
      <c r="M254" s="2">
        <v>-175220.5</v>
      </c>
      <c r="N254" s="33">
        <f t="shared" si="40"/>
        <v>227821.96400000004</v>
      </c>
      <c r="O254" s="1">
        <v>10770.3</v>
      </c>
      <c r="P254" s="1">
        <v>8215.39</v>
      </c>
      <c r="Q254" s="9">
        <v>129243.65</v>
      </c>
      <c r="R254" s="6">
        <v>98584.63</v>
      </c>
      <c r="S254" s="1">
        <v>5255.42</v>
      </c>
      <c r="T254" s="1">
        <v>7860.95</v>
      </c>
      <c r="U254" s="1">
        <v>6070.47</v>
      </c>
      <c r="V254" s="1">
        <v>17039.67</v>
      </c>
      <c r="W254" s="1">
        <v>3843.01</v>
      </c>
      <c r="X254" s="1">
        <v>7860.95</v>
      </c>
      <c r="Y254" s="1">
        <v>5858.48</v>
      </c>
      <c r="Z254" s="1">
        <v>38157.11</v>
      </c>
      <c r="AA254" s="1">
        <v>172817</v>
      </c>
      <c r="AB254" s="1">
        <v>8527.54</v>
      </c>
      <c r="AC254" s="1">
        <v>126661.52</v>
      </c>
      <c r="AD254" s="1">
        <v>15050.95</v>
      </c>
      <c r="AE254" s="1">
        <v>100868.3</v>
      </c>
      <c r="AF254" s="2">
        <v>7431.25</v>
      </c>
      <c r="AG254" s="1">
        <v>10755.06</v>
      </c>
      <c r="AH254" s="2">
        <v>63522.42</v>
      </c>
      <c r="AI254" s="1">
        <v>12783.14</v>
      </c>
      <c r="AJ254" s="1">
        <v>7097.95</v>
      </c>
      <c r="AK254" s="1">
        <v>17019.57</v>
      </c>
      <c r="AL254" s="1">
        <v>7655.03</v>
      </c>
      <c r="AM254" s="1">
        <v>9567.07</v>
      </c>
      <c r="AN254" s="1">
        <v>7128.03</v>
      </c>
      <c r="AO254" s="1">
        <v>5598.96</v>
      </c>
      <c r="AP254" s="1">
        <v>14988.58</v>
      </c>
      <c r="AQ254" s="9">
        <f t="shared" si="42"/>
        <v>477098.00000000006</v>
      </c>
      <c r="AR254" s="9">
        <f t="shared" si="43"/>
        <v>202320.43</v>
      </c>
      <c r="AS254" s="67">
        <f t="shared" si="44"/>
        <v>679418.43</v>
      </c>
      <c r="AT254" s="68"/>
      <c r="AU254" s="68">
        <f>880+(32964.62-16134.39)</f>
        <v>17710.230000000003</v>
      </c>
      <c r="AV254" s="78">
        <f t="shared" si="41"/>
        <v>-469306.696</v>
      </c>
      <c r="AW254" s="37">
        <v>315256.32</v>
      </c>
    </row>
    <row r="255" spans="1:49" ht="18">
      <c r="A255" s="1">
        <v>245</v>
      </c>
      <c r="B255" s="1" t="s">
        <v>218</v>
      </c>
      <c r="C255" s="1">
        <v>3008.4</v>
      </c>
      <c r="D255" s="1">
        <v>579.6</v>
      </c>
      <c r="E255" s="1">
        <f t="shared" si="36"/>
        <v>3588</v>
      </c>
      <c r="F255" s="14">
        <v>11.99</v>
      </c>
      <c r="G255" s="2">
        <f t="shared" si="35"/>
        <v>43020.12</v>
      </c>
      <c r="H255" s="2">
        <f t="shared" si="45"/>
        <v>258120.72000000003</v>
      </c>
      <c r="I255" s="1">
        <v>12.46</v>
      </c>
      <c r="J255" s="2">
        <f t="shared" si="37"/>
        <v>44706.48</v>
      </c>
      <c r="K255" s="2">
        <f t="shared" si="38"/>
        <v>268238.88</v>
      </c>
      <c r="L255" s="16">
        <f t="shared" si="39"/>
        <v>526359.6000000001</v>
      </c>
      <c r="M255" s="2"/>
      <c r="N255" s="33">
        <f t="shared" si="40"/>
        <v>526359.6000000001</v>
      </c>
      <c r="O255" s="1">
        <v>20367</v>
      </c>
      <c r="P255" s="1">
        <v>23513.52</v>
      </c>
      <c r="Q255" s="9">
        <v>244404.03</v>
      </c>
      <c r="R255" s="6">
        <v>282162.24</v>
      </c>
      <c r="S255" s="1">
        <v>8647.17</v>
      </c>
      <c r="T255" s="1">
        <v>17888.12</v>
      </c>
      <c r="U255" s="1">
        <v>7654.94</v>
      </c>
      <c r="V255" s="1">
        <v>8107.13</v>
      </c>
      <c r="W255" s="1">
        <v>9530.63</v>
      </c>
      <c r="X255" s="1">
        <v>10924.96</v>
      </c>
      <c r="Y255" s="1">
        <v>13659.07</v>
      </c>
      <c r="Z255" s="1">
        <v>12355.59</v>
      </c>
      <c r="AA255" s="1">
        <v>13108.14</v>
      </c>
      <c r="AB255" s="1">
        <v>12545.66</v>
      </c>
      <c r="AC255" s="1">
        <v>9759.36</v>
      </c>
      <c r="AD255" s="1">
        <v>68119.21</v>
      </c>
      <c r="AE255" s="1">
        <v>10938.56</v>
      </c>
      <c r="AF255" s="2">
        <v>8994.31</v>
      </c>
      <c r="AG255" s="1">
        <v>17214.77</v>
      </c>
      <c r="AH255" s="2">
        <v>22284.41</v>
      </c>
      <c r="AI255" s="1">
        <v>33139.66</v>
      </c>
      <c r="AJ255" s="1">
        <v>11448.06</v>
      </c>
      <c r="AK255" s="1">
        <v>6277.52</v>
      </c>
      <c r="AL255" s="1">
        <v>11429.28</v>
      </c>
      <c r="AM255" s="1">
        <v>10706.63</v>
      </c>
      <c r="AN255" s="1">
        <v>10969.83</v>
      </c>
      <c r="AO255" s="1">
        <v>5442.36</v>
      </c>
      <c r="AP255" s="1">
        <v>8430.05</v>
      </c>
      <c r="AQ255" s="9">
        <f t="shared" si="42"/>
        <v>146078.81</v>
      </c>
      <c r="AR255" s="9">
        <f t="shared" si="43"/>
        <v>203496.61</v>
      </c>
      <c r="AS255" s="67">
        <f t="shared" si="44"/>
        <v>349575.42</v>
      </c>
      <c r="AT255" s="68"/>
      <c r="AU255" s="68"/>
      <c r="AV255" s="78">
        <f t="shared" si="41"/>
        <v>176784.1800000001</v>
      </c>
      <c r="AW255" s="37">
        <v>127306.34</v>
      </c>
    </row>
    <row r="256" spans="1:49" ht="18">
      <c r="A256" s="1">
        <v>246</v>
      </c>
      <c r="B256" s="1" t="s">
        <v>219</v>
      </c>
      <c r="C256" s="1">
        <v>2661.1</v>
      </c>
      <c r="D256" s="1">
        <v>687.4</v>
      </c>
      <c r="E256" s="1">
        <f t="shared" si="36"/>
        <v>3348.5</v>
      </c>
      <c r="F256" s="14">
        <v>11.99</v>
      </c>
      <c r="G256" s="2">
        <f t="shared" si="35"/>
        <v>40148.515</v>
      </c>
      <c r="H256" s="2">
        <f t="shared" si="45"/>
        <v>240891.09</v>
      </c>
      <c r="I256" s="1">
        <v>12.46</v>
      </c>
      <c r="J256" s="2">
        <f t="shared" si="37"/>
        <v>41722.310000000005</v>
      </c>
      <c r="K256" s="2">
        <f t="shared" si="38"/>
        <v>250333.86000000004</v>
      </c>
      <c r="L256" s="16">
        <f t="shared" si="39"/>
        <v>491224.95000000007</v>
      </c>
      <c r="M256" s="2"/>
      <c r="N256" s="33">
        <f t="shared" si="40"/>
        <v>491224.95000000007</v>
      </c>
      <c r="O256" s="1">
        <v>23191.04</v>
      </c>
      <c r="P256" s="1">
        <v>17760.44</v>
      </c>
      <c r="Q256" s="9">
        <v>278292.5</v>
      </c>
      <c r="R256" s="6">
        <v>213125.33</v>
      </c>
      <c r="S256" s="1">
        <v>4888.81</v>
      </c>
      <c r="T256" s="1">
        <v>18087.44</v>
      </c>
      <c r="U256" s="1">
        <v>8547.85</v>
      </c>
      <c r="V256" s="1">
        <v>7577.84</v>
      </c>
      <c r="W256" s="1">
        <v>9126.51</v>
      </c>
      <c r="X256" s="1">
        <v>7577.84</v>
      </c>
      <c r="Y256" s="1">
        <v>11499.03</v>
      </c>
      <c r="Z256" s="1">
        <v>19652.89</v>
      </c>
      <c r="AA256" s="1">
        <v>10782.76</v>
      </c>
      <c r="AB256" s="1">
        <v>8142.1</v>
      </c>
      <c r="AC256" s="1">
        <v>9107.92</v>
      </c>
      <c r="AD256" s="1">
        <v>19520.32</v>
      </c>
      <c r="AE256" s="1">
        <v>10932.37</v>
      </c>
      <c r="AF256" s="2">
        <v>7879.2</v>
      </c>
      <c r="AG256" s="1">
        <v>10374.81</v>
      </c>
      <c r="AH256" s="2">
        <v>17585.29</v>
      </c>
      <c r="AI256" s="1">
        <v>14197.32</v>
      </c>
      <c r="AJ256" s="1">
        <v>9785.34</v>
      </c>
      <c r="AK256" s="1">
        <v>8696.82</v>
      </c>
      <c r="AL256" s="1">
        <v>35461.12</v>
      </c>
      <c r="AM256" s="1">
        <v>8819.55</v>
      </c>
      <c r="AN256" s="1">
        <v>23018.28</v>
      </c>
      <c r="AO256" s="1">
        <v>6723.29</v>
      </c>
      <c r="AP256" s="1">
        <v>10085.69</v>
      </c>
      <c r="AQ256" s="9">
        <f t="shared" si="42"/>
        <v>113697.04000000001</v>
      </c>
      <c r="AR256" s="9">
        <f t="shared" si="43"/>
        <v>184373.34999999998</v>
      </c>
      <c r="AS256" s="67">
        <f t="shared" si="44"/>
        <v>298070.39</v>
      </c>
      <c r="AT256" s="68"/>
      <c r="AU256" s="68"/>
      <c r="AV256" s="78">
        <f t="shared" si="41"/>
        <v>193154.56000000006</v>
      </c>
      <c r="AW256" s="37">
        <v>245867.31</v>
      </c>
    </row>
    <row r="257" spans="1:49" ht="18">
      <c r="A257" s="1">
        <v>247</v>
      </c>
      <c r="B257" s="1" t="s">
        <v>220</v>
      </c>
      <c r="C257" s="1">
        <v>2640.6</v>
      </c>
      <c r="D257" s="1">
        <v>0</v>
      </c>
      <c r="E257" s="1">
        <f t="shared" si="36"/>
        <v>2640.6</v>
      </c>
      <c r="F257" s="14">
        <v>12.51</v>
      </c>
      <c r="G257" s="2">
        <f t="shared" si="35"/>
        <v>33033.905999999995</v>
      </c>
      <c r="H257" s="2">
        <f t="shared" si="45"/>
        <v>198203.436</v>
      </c>
      <c r="I257" s="1">
        <v>13.01</v>
      </c>
      <c r="J257" s="2">
        <f t="shared" si="37"/>
        <v>34354.206</v>
      </c>
      <c r="K257" s="2">
        <f t="shared" si="38"/>
        <v>206125.23599999998</v>
      </c>
      <c r="L257" s="16">
        <f t="shared" si="39"/>
        <v>404328.67199999996</v>
      </c>
      <c r="M257" s="2">
        <v>-273765.44</v>
      </c>
      <c r="N257" s="33">
        <f t="shared" si="40"/>
        <v>130563.23199999996</v>
      </c>
      <c r="O257" s="1">
        <v>8031.25</v>
      </c>
      <c r="P257" s="1">
        <v>6126.09</v>
      </c>
      <c r="Q257" s="9">
        <v>96375.04</v>
      </c>
      <c r="R257" s="6">
        <v>73513.07</v>
      </c>
      <c r="S257" s="1">
        <v>5984.74</v>
      </c>
      <c r="T257" s="1">
        <v>15316.93</v>
      </c>
      <c r="U257" s="1">
        <v>4639.88</v>
      </c>
      <c r="V257" s="1">
        <v>6701.27</v>
      </c>
      <c r="W257" s="1">
        <v>5296.53</v>
      </c>
      <c r="X257" s="1">
        <v>13406.48</v>
      </c>
      <c r="Y257" s="1">
        <v>4991.51</v>
      </c>
      <c r="Z257" s="1">
        <v>38508.03</v>
      </c>
      <c r="AA257" s="1">
        <v>147197.15</v>
      </c>
      <c r="AB257" s="1">
        <v>6546.33</v>
      </c>
      <c r="AC257" s="1">
        <v>8016.92</v>
      </c>
      <c r="AD257" s="1">
        <v>6546.33</v>
      </c>
      <c r="AE257" s="1">
        <v>195810.53</v>
      </c>
      <c r="AF257" s="2">
        <v>6783.98</v>
      </c>
      <c r="AG257" s="1">
        <v>7859.62</v>
      </c>
      <c r="AH257" s="2">
        <v>23516.76</v>
      </c>
      <c r="AI257" s="1">
        <v>20534.84</v>
      </c>
      <c r="AJ257" s="1">
        <v>24577.93</v>
      </c>
      <c r="AK257" s="1">
        <v>5664.19</v>
      </c>
      <c r="AL257" s="1">
        <v>6783.98</v>
      </c>
      <c r="AM257" s="1">
        <v>8740.31</v>
      </c>
      <c r="AN257" s="1">
        <v>7338.46</v>
      </c>
      <c r="AO257" s="1">
        <v>3987.31</v>
      </c>
      <c r="AP257" s="1">
        <v>11272.45</v>
      </c>
      <c r="AQ257" s="9">
        <f t="shared" si="42"/>
        <v>418723.53</v>
      </c>
      <c r="AR257" s="9">
        <f t="shared" si="43"/>
        <v>167298.93</v>
      </c>
      <c r="AS257" s="67">
        <f t="shared" si="44"/>
        <v>586022.46</v>
      </c>
      <c r="AT257" s="68"/>
      <c r="AU257" s="68">
        <f>880+(33617.22-10442.31)</f>
        <v>24054.910000000003</v>
      </c>
      <c r="AV257" s="78">
        <f t="shared" si="41"/>
        <v>-479514.13800000004</v>
      </c>
      <c r="AW257" s="37">
        <v>245640.57</v>
      </c>
    </row>
    <row r="258" spans="1:49" ht="18">
      <c r="A258" s="1">
        <v>248</v>
      </c>
      <c r="B258" s="1" t="s">
        <v>221</v>
      </c>
      <c r="C258" s="1">
        <v>2649.2</v>
      </c>
      <c r="D258" s="1">
        <v>801.1</v>
      </c>
      <c r="E258" s="1">
        <f t="shared" si="36"/>
        <v>3450.2999999999997</v>
      </c>
      <c r="F258" s="14">
        <v>11.45</v>
      </c>
      <c r="G258" s="2">
        <f t="shared" si="35"/>
        <v>39505.935</v>
      </c>
      <c r="H258" s="2">
        <f t="shared" si="45"/>
        <v>237035.61</v>
      </c>
      <c r="I258" s="1">
        <v>11.92</v>
      </c>
      <c r="J258" s="2">
        <f t="shared" si="37"/>
        <v>41127.575999999994</v>
      </c>
      <c r="K258" s="2">
        <f t="shared" si="38"/>
        <v>246765.45599999995</v>
      </c>
      <c r="L258" s="16">
        <f t="shared" si="39"/>
        <v>483801.06599999993</v>
      </c>
      <c r="M258" s="2"/>
      <c r="N258" s="33">
        <f t="shared" si="40"/>
        <v>483801.06599999993</v>
      </c>
      <c r="O258" s="1">
        <v>21995.66</v>
      </c>
      <c r="P258" s="1">
        <v>18300.39</v>
      </c>
      <c r="Q258" s="9">
        <v>263947.95</v>
      </c>
      <c r="R258" s="6">
        <v>219604.69</v>
      </c>
      <c r="S258" s="1">
        <v>7309.9</v>
      </c>
      <c r="T258" s="1">
        <v>7802.81</v>
      </c>
      <c r="U258" s="1">
        <v>8806.79</v>
      </c>
      <c r="V258" s="1">
        <v>7802.81</v>
      </c>
      <c r="W258" s="1">
        <v>9336.72</v>
      </c>
      <c r="X258" s="1">
        <v>7802.81</v>
      </c>
      <c r="Y258" s="1">
        <v>46930.52</v>
      </c>
      <c r="Z258" s="1">
        <v>15764.07</v>
      </c>
      <c r="AA258" s="1">
        <v>22403.22</v>
      </c>
      <c r="AB258" s="1">
        <v>7802.81</v>
      </c>
      <c r="AC258" s="1">
        <v>9384.82</v>
      </c>
      <c r="AD258" s="1">
        <v>8118.17</v>
      </c>
      <c r="AE258" s="1">
        <v>10530.65</v>
      </c>
      <c r="AF258" s="2">
        <v>8113.34</v>
      </c>
      <c r="AG258" s="1">
        <v>10351.21</v>
      </c>
      <c r="AH258" s="2">
        <v>17841.71</v>
      </c>
      <c r="AI258" s="1">
        <v>15981.09</v>
      </c>
      <c r="AJ258" s="1">
        <v>8823.58</v>
      </c>
      <c r="AK258" s="1">
        <v>10442.38</v>
      </c>
      <c r="AL258" s="1">
        <v>10536.66</v>
      </c>
      <c r="AM258" s="1">
        <v>5627.85</v>
      </c>
      <c r="AN258" s="1">
        <v>8764.44</v>
      </c>
      <c r="AO258" s="1">
        <v>5234.43</v>
      </c>
      <c r="AP258" s="1">
        <v>8113.34</v>
      </c>
      <c r="AQ258" s="9">
        <f t="shared" si="42"/>
        <v>162339.58</v>
      </c>
      <c r="AR258" s="9">
        <f t="shared" si="43"/>
        <v>117286.55</v>
      </c>
      <c r="AS258" s="67">
        <f t="shared" si="44"/>
        <v>279626.13</v>
      </c>
      <c r="AT258" s="68"/>
      <c r="AU258" s="68"/>
      <c r="AV258" s="78">
        <f t="shared" si="41"/>
        <v>204174.93599999993</v>
      </c>
      <c r="AW258" s="37">
        <v>162356.98</v>
      </c>
    </row>
    <row r="259" spans="1:49" ht="18">
      <c r="A259" s="1">
        <v>249</v>
      </c>
      <c r="B259" s="1" t="s">
        <v>222</v>
      </c>
      <c r="C259" s="1">
        <v>3054.3</v>
      </c>
      <c r="D259" s="1">
        <v>391.7</v>
      </c>
      <c r="E259" s="1">
        <f t="shared" si="36"/>
        <v>3446</v>
      </c>
      <c r="F259" s="14">
        <v>11.99</v>
      </c>
      <c r="G259" s="2">
        <f t="shared" si="35"/>
        <v>41317.54</v>
      </c>
      <c r="H259" s="2">
        <f t="shared" si="45"/>
        <v>247905.24</v>
      </c>
      <c r="I259" s="1">
        <v>12.46</v>
      </c>
      <c r="J259" s="2">
        <f t="shared" si="37"/>
        <v>42937.16</v>
      </c>
      <c r="K259" s="2">
        <f t="shared" si="38"/>
        <v>257622.96000000002</v>
      </c>
      <c r="L259" s="16">
        <f t="shared" si="39"/>
        <v>505528.2</v>
      </c>
      <c r="M259" s="2"/>
      <c r="N259" s="33">
        <f t="shared" si="40"/>
        <v>505528.2</v>
      </c>
      <c r="O259" s="1">
        <v>23866.31</v>
      </c>
      <c r="P259" s="1">
        <v>18277.58</v>
      </c>
      <c r="Q259" s="9">
        <v>286395.68</v>
      </c>
      <c r="R259" s="6">
        <v>219331.01</v>
      </c>
      <c r="S259" s="1">
        <v>9706.23</v>
      </c>
      <c r="T259" s="1">
        <v>8508.55</v>
      </c>
      <c r="U259" s="1">
        <v>5031.16</v>
      </c>
      <c r="V259" s="1">
        <v>43983.68</v>
      </c>
      <c r="W259" s="1">
        <v>53320.35</v>
      </c>
      <c r="X259" s="1">
        <v>7793.31</v>
      </c>
      <c r="Y259" s="1">
        <v>237264.51</v>
      </c>
      <c r="Z259" s="1">
        <v>11932.57</v>
      </c>
      <c r="AA259" s="1">
        <v>33413.27</v>
      </c>
      <c r="AB259" s="1">
        <v>7793.31</v>
      </c>
      <c r="AC259" s="1">
        <v>9373.12</v>
      </c>
      <c r="AD259" s="1">
        <v>7793.31</v>
      </c>
      <c r="AE259" s="1">
        <v>12811.72</v>
      </c>
      <c r="AF259" s="2">
        <v>8466.82</v>
      </c>
      <c r="AG259" s="1">
        <v>10546.2</v>
      </c>
      <c r="AH259" s="2">
        <v>17292.17</v>
      </c>
      <c r="AI259" s="1">
        <v>12483.78</v>
      </c>
      <c r="AJ259" s="1">
        <v>12495.13</v>
      </c>
      <c r="AK259" s="1">
        <v>5645.2</v>
      </c>
      <c r="AL259" s="1">
        <v>9370.77</v>
      </c>
      <c r="AM259" s="1">
        <v>8089.3</v>
      </c>
      <c r="AN259" s="1">
        <v>9324.52</v>
      </c>
      <c r="AO259" s="1">
        <v>20313.95</v>
      </c>
      <c r="AP259" s="1">
        <v>8103.45</v>
      </c>
      <c r="AQ259" s="9">
        <f t="shared" si="42"/>
        <v>417998.79000000004</v>
      </c>
      <c r="AR259" s="9">
        <f t="shared" si="43"/>
        <v>152857.59</v>
      </c>
      <c r="AS259" s="67">
        <f t="shared" si="44"/>
        <v>570856.38</v>
      </c>
      <c r="AT259" s="68"/>
      <c r="AU259" s="68"/>
      <c r="AV259" s="78">
        <f t="shared" si="41"/>
        <v>-65328.17999999999</v>
      </c>
      <c r="AW259" s="37">
        <v>113888.39</v>
      </c>
    </row>
    <row r="260" spans="1:49" ht="18">
      <c r="A260" s="1">
        <v>250</v>
      </c>
      <c r="B260" s="1" t="s">
        <v>223</v>
      </c>
      <c r="C260" s="1">
        <v>2499.6</v>
      </c>
      <c r="D260" s="1">
        <v>0</v>
      </c>
      <c r="E260" s="1">
        <f t="shared" si="36"/>
        <v>2499.6</v>
      </c>
      <c r="F260" s="14">
        <v>11.99</v>
      </c>
      <c r="G260" s="2">
        <f t="shared" si="35"/>
        <v>29970.203999999998</v>
      </c>
      <c r="H260" s="2">
        <f t="shared" si="45"/>
        <v>179821.224</v>
      </c>
      <c r="I260" s="1">
        <v>12.46</v>
      </c>
      <c r="J260" s="2">
        <f t="shared" si="37"/>
        <v>31145.016</v>
      </c>
      <c r="K260" s="2">
        <f t="shared" si="38"/>
        <v>186870.096</v>
      </c>
      <c r="L260" s="16">
        <f t="shared" si="39"/>
        <v>366691.31999999995</v>
      </c>
      <c r="M260" s="2"/>
      <c r="N260" s="33">
        <f t="shared" si="40"/>
        <v>366691.31999999995</v>
      </c>
      <c r="O260" s="1">
        <v>17311.73</v>
      </c>
      <c r="P260" s="1">
        <v>13257.88</v>
      </c>
      <c r="Q260" s="9">
        <v>207740.76</v>
      </c>
      <c r="R260" s="6">
        <v>159094.54</v>
      </c>
      <c r="S260" s="1">
        <v>3649.42</v>
      </c>
      <c r="T260" s="1">
        <v>5701.77</v>
      </c>
      <c r="U260" s="1">
        <v>32627.94</v>
      </c>
      <c r="V260" s="1">
        <v>5701.77</v>
      </c>
      <c r="W260" s="1">
        <v>9852.52</v>
      </c>
      <c r="X260" s="1">
        <v>5701.77</v>
      </c>
      <c r="Y260" s="1">
        <v>4074.17</v>
      </c>
      <c r="Z260" s="1">
        <v>15232.82</v>
      </c>
      <c r="AA260" s="1">
        <v>10311.01</v>
      </c>
      <c r="AB260" s="1">
        <v>6266.03</v>
      </c>
      <c r="AC260" s="1">
        <v>15312.45</v>
      </c>
      <c r="AD260" s="1">
        <v>18542.8</v>
      </c>
      <c r="AE260" s="1">
        <v>10725.69</v>
      </c>
      <c r="AF260" s="2">
        <v>5926.73</v>
      </c>
      <c r="AG260" s="1">
        <v>7877.35</v>
      </c>
      <c r="AH260" s="2">
        <v>15115.45</v>
      </c>
      <c r="AI260" s="1">
        <v>45221.03</v>
      </c>
      <c r="AJ260" s="1">
        <v>18952.86</v>
      </c>
      <c r="AK260" s="1">
        <v>27089.36</v>
      </c>
      <c r="AL260" s="1">
        <v>14934.22</v>
      </c>
      <c r="AM260" s="1">
        <v>27481.18</v>
      </c>
      <c r="AN260" s="1">
        <v>6290.1</v>
      </c>
      <c r="AO260" s="1">
        <v>10277.44</v>
      </c>
      <c r="AP260" s="1">
        <v>6825.74</v>
      </c>
      <c r="AQ260" s="9">
        <f t="shared" si="42"/>
        <v>204499.56</v>
      </c>
      <c r="AR260" s="9">
        <f t="shared" si="43"/>
        <v>125192.06000000001</v>
      </c>
      <c r="AS260" s="67">
        <f t="shared" si="44"/>
        <v>329691.62</v>
      </c>
      <c r="AT260" s="68"/>
      <c r="AU260" s="68"/>
      <c r="AV260" s="78">
        <f t="shared" si="41"/>
        <v>36999.69999999995</v>
      </c>
      <c r="AW260" s="37">
        <v>258989.04</v>
      </c>
    </row>
    <row r="261" spans="1:49" ht="18">
      <c r="A261" s="1">
        <v>251</v>
      </c>
      <c r="B261" s="1" t="s">
        <v>224</v>
      </c>
      <c r="C261" s="1">
        <v>1742.5</v>
      </c>
      <c r="D261" s="1">
        <v>52.5</v>
      </c>
      <c r="E261" s="1">
        <f t="shared" si="36"/>
        <v>1795</v>
      </c>
      <c r="F261" s="14">
        <v>11.99</v>
      </c>
      <c r="G261" s="2">
        <f t="shared" si="35"/>
        <v>21522.05</v>
      </c>
      <c r="H261" s="2">
        <f t="shared" si="45"/>
        <v>129132.29999999999</v>
      </c>
      <c r="I261" s="1">
        <v>12.46</v>
      </c>
      <c r="J261" s="2">
        <f t="shared" si="37"/>
        <v>22365.7</v>
      </c>
      <c r="K261" s="2">
        <f t="shared" si="38"/>
        <v>134194.2</v>
      </c>
      <c r="L261" s="16">
        <f t="shared" si="39"/>
        <v>263326.5</v>
      </c>
      <c r="M261" s="2"/>
      <c r="N261" s="33">
        <f t="shared" si="40"/>
        <v>263326.5</v>
      </c>
      <c r="O261" s="1">
        <v>12431.81</v>
      </c>
      <c r="P261" s="1">
        <v>9520.68</v>
      </c>
      <c r="Q261" s="9">
        <v>149181.73</v>
      </c>
      <c r="R261" s="6">
        <v>114248.16</v>
      </c>
      <c r="S261" s="1">
        <v>2620.7</v>
      </c>
      <c r="T261" s="1">
        <v>4708.86</v>
      </c>
      <c r="U261" s="1">
        <v>2620.7</v>
      </c>
      <c r="V261" s="1">
        <v>4144.6</v>
      </c>
      <c r="W261" s="1">
        <v>6029.39</v>
      </c>
      <c r="X261" s="1">
        <v>4144.6</v>
      </c>
      <c r="Y261" s="1">
        <v>5536.05</v>
      </c>
      <c r="Z261" s="1">
        <v>8998.82</v>
      </c>
      <c r="AA261" s="1">
        <v>4882.4</v>
      </c>
      <c r="AB261" s="1">
        <v>14805.36</v>
      </c>
      <c r="AC261" s="1">
        <v>14645.23</v>
      </c>
      <c r="AD261" s="1">
        <v>4144.6</v>
      </c>
      <c r="AE261" s="1">
        <v>8251.1</v>
      </c>
      <c r="AF261" s="2">
        <v>4306.15</v>
      </c>
      <c r="AG261" s="1">
        <v>7765.95</v>
      </c>
      <c r="AH261" s="2">
        <v>13494.87</v>
      </c>
      <c r="AI261" s="1">
        <v>27444.05</v>
      </c>
      <c r="AJ261" s="1">
        <v>8436.95</v>
      </c>
      <c r="AK261" s="1">
        <v>14584.27</v>
      </c>
      <c r="AL261" s="1">
        <v>9060.51</v>
      </c>
      <c r="AM261" s="1">
        <v>16762.82</v>
      </c>
      <c r="AN261" s="1">
        <v>4306.15</v>
      </c>
      <c r="AO261" s="1">
        <v>2734.93</v>
      </c>
      <c r="AP261" s="1">
        <v>5163.39</v>
      </c>
      <c r="AQ261" s="9">
        <f t="shared" si="42"/>
        <v>113877.59</v>
      </c>
      <c r="AR261" s="9">
        <f t="shared" si="43"/>
        <v>85714.85999999999</v>
      </c>
      <c r="AS261" s="67">
        <f t="shared" si="44"/>
        <v>199592.44999999998</v>
      </c>
      <c r="AT261" s="68"/>
      <c r="AU261" s="68"/>
      <c r="AV261" s="78">
        <f t="shared" si="41"/>
        <v>63734.05000000002</v>
      </c>
      <c r="AW261" s="37">
        <v>217865.17</v>
      </c>
    </row>
    <row r="262" spans="1:49" ht="18">
      <c r="A262" s="1">
        <v>252</v>
      </c>
      <c r="B262" s="1" t="s">
        <v>225</v>
      </c>
      <c r="C262" s="1">
        <v>2238.7</v>
      </c>
      <c r="D262" s="1">
        <v>0</v>
      </c>
      <c r="E262" s="1">
        <f t="shared" si="36"/>
        <v>2238.7</v>
      </c>
      <c r="F262" s="14">
        <v>12.51</v>
      </c>
      <c r="G262" s="2">
        <f t="shared" si="35"/>
        <v>28006.137</v>
      </c>
      <c r="H262" s="2">
        <f t="shared" si="45"/>
        <v>168036.822</v>
      </c>
      <c r="I262" s="1">
        <v>13.01</v>
      </c>
      <c r="J262" s="2">
        <f t="shared" si="37"/>
        <v>29125.486999999997</v>
      </c>
      <c r="K262" s="2">
        <f t="shared" si="38"/>
        <v>174752.922</v>
      </c>
      <c r="L262" s="16">
        <f t="shared" si="39"/>
        <v>342789.74399999995</v>
      </c>
      <c r="M262" s="2">
        <v>-196774.21</v>
      </c>
      <c r="N262" s="33">
        <f t="shared" si="40"/>
        <v>146015.53399999996</v>
      </c>
      <c r="O262" s="1">
        <v>6902.96</v>
      </c>
      <c r="P262" s="1">
        <v>5265.45</v>
      </c>
      <c r="Q262" s="9">
        <v>82835.53</v>
      </c>
      <c r="R262" s="6">
        <v>63185.38</v>
      </c>
      <c r="S262" s="1">
        <v>5151.72</v>
      </c>
      <c r="T262" s="1">
        <v>9842.4</v>
      </c>
      <c r="U262" s="1">
        <v>3268.5</v>
      </c>
      <c r="V262" s="1">
        <v>5791.77</v>
      </c>
      <c r="W262" s="1">
        <v>4613.58</v>
      </c>
      <c r="X262" s="1">
        <v>6170.84</v>
      </c>
      <c r="Y262" s="1">
        <v>15149.76</v>
      </c>
      <c r="Z262" s="1">
        <v>25516.97</v>
      </c>
      <c r="AA262" s="1">
        <v>7586.01</v>
      </c>
      <c r="AB262" s="1">
        <v>7124.96</v>
      </c>
      <c r="AC262" s="1">
        <v>13580.83</v>
      </c>
      <c r="AD262" s="1">
        <v>26937.33</v>
      </c>
      <c r="AE262" s="1">
        <v>98268.29</v>
      </c>
      <c r="AF262" s="2">
        <v>5993.25</v>
      </c>
      <c r="AG262" s="1">
        <v>6313.13</v>
      </c>
      <c r="AH262" s="2">
        <v>37689.34</v>
      </c>
      <c r="AI262" s="1">
        <v>7812.51</v>
      </c>
      <c r="AJ262" s="1">
        <v>11612.1</v>
      </c>
      <c r="AK262" s="1">
        <v>3822.18</v>
      </c>
      <c r="AL262" s="1">
        <v>6604.39</v>
      </c>
      <c r="AM262" s="1">
        <v>7666.3</v>
      </c>
      <c r="AN262" s="1">
        <v>5641.15</v>
      </c>
      <c r="AO262" s="1">
        <v>4070.58</v>
      </c>
      <c r="AP262" s="1">
        <v>5868.96</v>
      </c>
      <c r="AQ262" s="9">
        <f t="shared" si="42"/>
        <v>177303.38999999998</v>
      </c>
      <c r="AR262" s="9">
        <f t="shared" si="43"/>
        <v>154793.46</v>
      </c>
      <c r="AS262" s="67">
        <f t="shared" si="44"/>
        <v>332096.85</v>
      </c>
      <c r="AT262" s="70">
        <f>7351.1+8303.13</f>
        <v>15654.23</v>
      </c>
      <c r="AU262" s="68">
        <v>880</v>
      </c>
      <c r="AV262" s="78">
        <f t="shared" si="41"/>
        <v>-202615.54600000003</v>
      </c>
      <c r="AW262" s="37">
        <v>83750.01</v>
      </c>
    </row>
    <row r="263" spans="1:49" ht="18">
      <c r="A263" s="1">
        <v>253</v>
      </c>
      <c r="B263" s="1" t="s">
        <v>226</v>
      </c>
      <c r="C263" s="1">
        <v>3479.7</v>
      </c>
      <c r="D263" s="1">
        <v>0</v>
      </c>
      <c r="E263" s="1">
        <f t="shared" si="36"/>
        <v>3479.7</v>
      </c>
      <c r="F263" s="14">
        <v>12.33</v>
      </c>
      <c r="G263" s="2">
        <f t="shared" si="35"/>
        <v>42904.701</v>
      </c>
      <c r="H263" s="2">
        <f t="shared" si="45"/>
        <v>257428.206</v>
      </c>
      <c r="I263" s="1">
        <v>12.82</v>
      </c>
      <c r="J263" s="2">
        <f t="shared" si="37"/>
        <v>44609.754</v>
      </c>
      <c r="K263" s="2">
        <f t="shared" si="38"/>
        <v>267658.524</v>
      </c>
      <c r="L263" s="16">
        <f t="shared" si="39"/>
        <v>525086.73</v>
      </c>
      <c r="M263" s="2">
        <v>-63911.74</v>
      </c>
      <c r="N263" s="33">
        <f t="shared" si="40"/>
        <v>461174.99</v>
      </c>
      <c r="O263" s="1">
        <v>22289.86</v>
      </c>
      <c r="P263" s="1">
        <v>16146.96</v>
      </c>
      <c r="Q263" s="9">
        <v>267478.26</v>
      </c>
      <c r="R263" s="6">
        <v>193763.54</v>
      </c>
      <c r="S263" s="1">
        <v>5497.93</v>
      </c>
      <c r="T263" s="1">
        <v>7867.79</v>
      </c>
      <c r="U263" s="1">
        <v>15787.13</v>
      </c>
      <c r="V263" s="1">
        <v>7867.79</v>
      </c>
      <c r="W263" s="1">
        <v>17865.22</v>
      </c>
      <c r="X263" s="1">
        <v>20852.81</v>
      </c>
      <c r="Y263" s="1">
        <v>5922.68</v>
      </c>
      <c r="Z263" s="1">
        <v>19942.84</v>
      </c>
      <c r="AA263" s="1">
        <v>20790.35</v>
      </c>
      <c r="AB263" s="1">
        <v>7867.79</v>
      </c>
      <c r="AC263" s="1">
        <v>12588.65</v>
      </c>
      <c r="AD263" s="1">
        <v>8183.15</v>
      </c>
      <c r="AE263" s="1">
        <v>246235.04</v>
      </c>
      <c r="AF263" s="2">
        <v>8544.33</v>
      </c>
      <c r="AG263" s="1">
        <v>30613.55</v>
      </c>
      <c r="AH263" s="2">
        <v>18997.58</v>
      </c>
      <c r="AI263" s="1">
        <v>26063.56</v>
      </c>
      <c r="AJ263" s="1">
        <v>10193.58</v>
      </c>
      <c r="AK263" s="1">
        <v>34331.84</v>
      </c>
      <c r="AL263" s="1">
        <v>32087.36</v>
      </c>
      <c r="AM263" s="1">
        <v>6761.98</v>
      </c>
      <c r="AN263" s="1">
        <v>8832.06</v>
      </c>
      <c r="AO263" s="1">
        <v>5765.99</v>
      </c>
      <c r="AP263" s="1">
        <v>8260.08</v>
      </c>
      <c r="AQ263" s="9">
        <f t="shared" si="42"/>
        <v>428223.9199999999</v>
      </c>
      <c r="AR263" s="9">
        <f t="shared" si="43"/>
        <v>159497.16</v>
      </c>
      <c r="AS263" s="67">
        <f t="shared" si="44"/>
        <v>587721.08</v>
      </c>
      <c r="AT263" s="68"/>
      <c r="AU263" s="68">
        <f>2702+880</f>
        <v>3582</v>
      </c>
      <c r="AV263" s="78">
        <f t="shared" si="41"/>
        <v>-130128.08999999997</v>
      </c>
      <c r="AW263" s="37">
        <v>259605.49</v>
      </c>
    </row>
    <row r="264" spans="1:49" ht="18">
      <c r="A264" s="1">
        <v>254</v>
      </c>
      <c r="B264" s="1" t="s">
        <v>227</v>
      </c>
      <c r="C264" s="1">
        <v>3046.5</v>
      </c>
      <c r="D264" s="1">
        <v>206.3</v>
      </c>
      <c r="E264" s="1">
        <f t="shared" si="36"/>
        <v>3252.8</v>
      </c>
      <c r="F264" s="14">
        <v>12.33</v>
      </c>
      <c r="G264" s="2">
        <f t="shared" si="35"/>
        <v>40107.024000000005</v>
      </c>
      <c r="H264" s="2">
        <f t="shared" si="45"/>
        <v>240642.14400000003</v>
      </c>
      <c r="I264" s="1">
        <v>12.82</v>
      </c>
      <c r="J264" s="2">
        <f t="shared" si="37"/>
        <v>41700.896</v>
      </c>
      <c r="K264" s="2">
        <f t="shared" si="38"/>
        <v>250205.376</v>
      </c>
      <c r="L264" s="16">
        <f t="shared" si="39"/>
        <v>490847.52</v>
      </c>
      <c r="M264" s="2"/>
      <c r="N264" s="33">
        <f t="shared" si="40"/>
        <v>490847.52</v>
      </c>
      <c r="O264" s="1">
        <v>23656.32</v>
      </c>
      <c r="P264" s="1">
        <v>17252.85</v>
      </c>
      <c r="Q264" s="9">
        <v>283875.81</v>
      </c>
      <c r="R264" s="6">
        <v>207034.16</v>
      </c>
      <c r="S264" s="1">
        <v>5139.42</v>
      </c>
      <c r="T264" s="1">
        <v>12389.77</v>
      </c>
      <c r="U264" s="1">
        <v>298943.48</v>
      </c>
      <c r="V264" s="1">
        <v>12246.62</v>
      </c>
      <c r="W264" s="1">
        <v>156909.73</v>
      </c>
      <c r="X264" s="1">
        <v>14051.93</v>
      </c>
      <c r="Y264" s="1">
        <v>7041.82</v>
      </c>
      <c r="Z264" s="1">
        <v>7724.41</v>
      </c>
      <c r="AA264" s="1">
        <v>34513.12</v>
      </c>
      <c r="AB264" s="1">
        <v>17849.51</v>
      </c>
      <c r="AC264" s="1">
        <v>10929.41</v>
      </c>
      <c r="AD264" s="1">
        <v>7188.75</v>
      </c>
      <c r="AE264" s="1">
        <v>13574.4</v>
      </c>
      <c r="AF264" s="2">
        <v>7481.51</v>
      </c>
      <c r="AG264" s="1">
        <v>11384.8</v>
      </c>
      <c r="AH264" s="2">
        <v>25430.28</v>
      </c>
      <c r="AI264" s="1">
        <v>12884.18</v>
      </c>
      <c r="AJ264" s="1">
        <v>8148.1</v>
      </c>
      <c r="AK264" s="1">
        <v>10805.22</v>
      </c>
      <c r="AL264" s="1">
        <v>11599.36</v>
      </c>
      <c r="AM264" s="1">
        <v>9392.17</v>
      </c>
      <c r="AN264" s="1">
        <v>7481.51</v>
      </c>
      <c r="AO264" s="1">
        <v>5391.6</v>
      </c>
      <c r="AP264" s="1">
        <v>8338.75</v>
      </c>
      <c r="AQ264" s="9">
        <f t="shared" si="42"/>
        <v>576909.3500000001</v>
      </c>
      <c r="AR264" s="9">
        <f t="shared" si="43"/>
        <v>139930.5</v>
      </c>
      <c r="AS264" s="67">
        <f t="shared" si="44"/>
        <v>716839.8500000001</v>
      </c>
      <c r="AT264" s="68"/>
      <c r="AU264" s="68"/>
      <c r="AV264" s="78">
        <f t="shared" si="41"/>
        <v>-225992.33000000007</v>
      </c>
      <c r="AW264" s="37">
        <v>290741.68</v>
      </c>
    </row>
    <row r="265" spans="1:49" ht="18">
      <c r="A265" s="1">
        <v>255</v>
      </c>
      <c r="B265" s="1" t="s">
        <v>228</v>
      </c>
      <c r="C265" s="1">
        <v>4427.5</v>
      </c>
      <c r="D265" s="1">
        <v>208.7</v>
      </c>
      <c r="E265" s="1">
        <f t="shared" si="36"/>
        <v>4636.2</v>
      </c>
      <c r="F265" s="14">
        <v>12.33</v>
      </c>
      <c r="G265" s="2">
        <f t="shared" si="35"/>
        <v>57164.346</v>
      </c>
      <c r="H265" s="2">
        <f t="shared" si="45"/>
        <v>342986.076</v>
      </c>
      <c r="I265" s="1">
        <v>12.82</v>
      </c>
      <c r="J265" s="2">
        <f t="shared" si="37"/>
        <v>59436.084</v>
      </c>
      <c r="K265" s="2">
        <f t="shared" si="38"/>
        <v>356616.504</v>
      </c>
      <c r="L265" s="16">
        <f t="shared" si="39"/>
        <v>699602.5800000001</v>
      </c>
      <c r="M265" s="2"/>
      <c r="N265" s="33">
        <f t="shared" si="40"/>
        <v>699602.5800000001</v>
      </c>
      <c r="O265" s="1">
        <v>33717.23</v>
      </c>
      <c r="P265" s="1">
        <v>24590.4</v>
      </c>
      <c r="Q265" s="9">
        <v>404606.74</v>
      </c>
      <c r="R265" s="6">
        <v>295084.86</v>
      </c>
      <c r="S265" s="1">
        <v>7325.2</v>
      </c>
      <c r="T265" s="1">
        <v>16415.42</v>
      </c>
      <c r="U265" s="1">
        <v>9132.83</v>
      </c>
      <c r="V265" s="1">
        <v>31842.46</v>
      </c>
      <c r="W265" s="1">
        <v>10488.25</v>
      </c>
      <c r="X265" s="1">
        <v>11221.08</v>
      </c>
      <c r="Y265" s="1">
        <v>15936.22</v>
      </c>
      <c r="Z265" s="1">
        <v>16147.24</v>
      </c>
      <c r="AA265" s="1">
        <v>16194.56</v>
      </c>
      <c r="AB265" s="1">
        <v>10601.3</v>
      </c>
      <c r="AC265" s="1">
        <v>20077.88</v>
      </c>
      <c r="AD265" s="1">
        <v>23427.5</v>
      </c>
      <c r="AE265" s="1">
        <v>16226.7</v>
      </c>
      <c r="AF265" s="2">
        <v>20824.4</v>
      </c>
      <c r="AG265" s="1">
        <v>42423.3</v>
      </c>
      <c r="AH265" s="2">
        <v>51731.49</v>
      </c>
      <c r="AI265" s="1">
        <v>16226.7</v>
      </c>
      <c r="AJ265" s="1">
        <v>14431.05</v>
      </c>
      <c r="AK265" s="1">
        <v>27746.7</v>
      </c>
      <c r="AL265" s="1">
        <v>12908.83</v>
      </c>
      <c r="AM265" s="1">
        <v>14197.67</v>
      </c>
      <c r="AN265" s="1">
        <v>31182.1</v>
      </c>
      <c r="AO265" s="1">
        <v>9835.12</v>
      </c>
      <c r="AP265" s="1">
        <v>30452.68</v>
      </c>
      <c r="AQ265" s="9">
        <f t="shared" si="42"/>
        <v>205811.13000000003</v>
      </c>
      <c r="AR265" s="9">
        <f t="shared" si="43"/>
        <v>271185.55</v>
      </c>
      <c r="AS265" s="67">
        <f t="shared" si="44"/>
        <v>476996.68000000005</v>
      </c>
      <c r="AT265" s="68"/>
      <c r="AU265" s="68">
        <v>880</v>
      </c>
      <c r="AV265" s="78">
        <f t="shared" si="41"/>
        <v>221725.90000000002</v>
      </c>
      <c r="AW265" s="37">
        <v>365959.65</v>
      </c>
    </row>
    <row r="266" spans="1:49" ht="18">
      <c r="A266" s="1">
        <v>256</v>
      </c>
      <c r="B266" s="1" t="s">
        <v>229</v>
      </c>
      <c r="C266" s="1">
        <v>4389.5</v>
      </c>
      <c r="D266" s="1">
        <v>52.1</v>
      </c>
      <c r="E266" s="1">
        <f t="shared" si="36"/>
        <v>4441.6</v>
      </c>
      <c r="F266" s="14">
        <v>12.33</v>
      </c>
      <c r="G266" s="2">
        <f aca="true" t="shared" si="46" ref="G266:G329">E266*F266</f>
        <v>54764.92800000001</v>
      </c>
      <c r="H266" s="2">
        <f t="shared" si="45"/>
        <v>328589.568</v>
      </c>
      <c r="I266" s="1">
        <v>12.82</v>
      </c>
      <c r="J266" s="2">
        <f t="shared" si="37"/>
        <v>56941.312000000005</v>
      </c>
      <c r="K266" s="2">
        <f t="shared" si="38"/>
        <v>341647.87200000003</v>
      </c>
      <c r="L266" s="16">
        <f t="shared" si="39"/>
        <v>670237.4400000001</v>
      </c>
      <c r="M266" s="2"/>
      <c r="N266" s="33">
        <f t="shared" si="40"/>
        <v>670237.4400000001</v>
      </c>
      <c r="O266" s="1">
        <v>0</v>
      </c>
      <c r="P266" s="1">
        <v>55860.23</v>
      </c>
      <c r="Q266" s="9">
        <v>0</v>
      </c>
      <c r="R266" s="6">
        <v>670322.72</v>
      </c>
      <c r="S266" s="1">
        <v>0</v>
      </c>
      <c r="T266" s="1">
        <v>16351.75</v>
      </c>
      <c r="U266" s="1">
        <v>0</v>
      </c>
      <c r="V266" s="1">
        <v>19497.98</v>
      </c>
      <c r="W266" s="1">
        <v>0</v>
      </c>
      <c r="X266" s="1">
        <v>17188.97</v>
      </c>
      <c r="Y266" s="1">
        <v>0</v>
      </c>
      <c r="Z266" s="1">
        <v>22755.98</v>
      </c>
      <c r="AA266" s="1">
        <v>0</v>
      </c>
      <c r="AB266" s="1">
        <v>27979.74</v>
      </c>
      <c r="AC266" s="1">
        <v>0</v>
      </c>
      <c r="AD266" s="1">
        <v>34733.06</v>
      </c>
      <c r="AE266" s="1">
        <v>0</v>
      </c>
      <c r="AF266" s="2">
        <v>50591.73</v>
      </c>
      <c r="AG266" s="1">
        <v>0</v>
      </c>
      <c r="AH266" s="2">
        <v>26116.58</v>
      </c>
      <c r="AI266" s="1">
        <v>0</v>
      </c>
      <c r="AJ266" s="1">
        <v>30572.6</v>
      </c>
      <c r="AK266" s="1">
        <v>0</v>
      </c>
      <c r="AL266" s="1">
        <v>40537.38</v>
      </c>
      <c r="AM266" s="1">
        <v>0</v>
      </c>
      <c r="AN266" s="1">
        <v>32721.32</v>
      </c>
      <c r="AO266" s="1">
        <v>0</v>
      </c>
      <c r="AP266" s="1">
        <v>19447.93</v>
      </c>
      <c r="AQ266" s="9">
        <f t="shared" si="42"/>
        <v>0</v>
      </c>
      <c r="AR266" s="9">
        <f t="shared" si="43"/>
        <v>338495.01999999996</v>
      </c>
      <c r="AS266" s="67">
        <f t="shared" si="44"/>
        <v>338495.01999999996</v>
      </c>
      <c r="AT266" s="68">
        <v>7481</v>
      </c>
      <c r="AU266" s="68">
        <f>183000-105295.41-53891.59+880+45856</f>
        <v>70549</v>
      </c>
      <c r="AV266" s="78">
        <f t="shared" si="41"/>
        <v>253712.4200000001</v>
      </c>
      <c r="AW266" s="37">
        <v>168548.45</v>
      </c>
    </row>
    <row r="267" spans="1:49" ht="18">
      <c r="A267" s="1">
        <v>257</v>
      </c>
      <c r="B267" s="1" t="s">
        <v>230</v>
      </c>
      <c r="C267" s="1">
        <v>4472.9</v>
      </c>
      <c r="D267" s="1">
        <v>95.8</v>
      </c>
      <c r="E267" s="1">
        <f aca="true" t="shared" si="47" ref="E267:E330">C267+D267</f>
        <v>4568.7</v>
      </c>
      <c r="F267" s="14">
        <v>11.14</v>
      </c>
      <c r="G267" s="2">
        <f t="shared" si="46"/>
        <v>50895.318</v>
      </c>
      <c r="H267" s="2">
        <f t="shared" si="45"/>
        <v>305371.908</v>
      </c>
      <c r="I267" s="1">
        <v>11.59</v>
      </c>
      <c r="J267" s="2">
        <f aca="true" t="shared" si="48" ref="J267:J330">E267*I267</f>
        <v>52951.233</v>
      </c>
      <c r="K267" s="2">
        <f aca="true" t="shared" si="49" ref="K267:K330">J267*6</f>
        <v>317707.398</v>
      </c>
      <c r="L267" s="16">
        <f aca="true" t="shared" si="50" ref="L267:L330">H267+K267</f>
        <v>623079.306</v>
      </c>
      <c r="M267" s="2"/>
      <c r="N267" s="33">
        <f aca="true" t="shared" si="51" ref="N267:N330">L267+M267</f>
        <v>623079.306</v>
      </c>
      <c r="O267" s="1">
        <v>0</v>
      </c>
      <c r="P267" s="1">
        <v>51913.22</v>
      </c>
      <c r="Q267" s="9">
        <v>0</v>
      </c>
      <c r="R267" s="6">
        <v>622958.69</v>
      </c>
      <c r="S267" s="1">
        <v>0</v>
      </c>
      <c r="T267" s="1">
        <v>32803.83</v>
      </c>
      <c r="U267" s="1">
        <v>0</v>
      </c>
      <c r="V267" s="1">
        <v>69128.53</v>
      </c>
      <c r="W267" s="1">
        <v>0</v>
      </c>
      <c r="X267" s="1">
        <v>28737.65</v>
      </c>
      <c r="Y267" s="1">
        <v>0</v>
      </c>
      <c r="Z267" s="1">
        <v>57818.23</v>
      </c>
      <c r="AA267" s="1">
        <v>0</v>
      </c>
      <c r="AB267" s="1">
        <v>45570.89</v>
      </c>
      <c r="AC267" s="1">
        <v>0</v>
      </c>
      <c r="AD267" s="1">
        <v>39877.65</v>
      </c>
      <c r="AE267" s="1">
        <v>0</v>
      </c>
      <c r="AF267" s="2">
        <v>29671.39</v>
      </c>
      <c r="AG267" s="1">
        <v>0</v>
      </c>
      <c r="AH267" s="2">
        <v>48029.6</v>
      </c>
      <c r="AI267" s="1">
        <v>0</v>
      </c>
      <c r="AJ267" s="1">
        <v>54027.34</v>
      </c>
      <c r="AK267" s="1">
        <v>0</v>
      </c>
      <c r="AL267" s="1">
        <v>32964.56</v>
      </c>
      <c r="AM267" s="1">
        <v>0</v>
      </c>
      <c r="AN267" s="1">
        <v>46681.85</v>
      </c>
      <c r="AO267" s="1">
        <v>0</v>
      </c>
      <c r="AP267" s="1">
        <v>24617.33</v>
      </c>
      <c r="AQ267" s="9">
        <f t="shared" si="42"/>
        <v>0</v>
      </c>
      <c r="AR267" s="9">
        <f t="shared" si="43"/>
        <v>509928.85</v>
      </c>
      <c r="AS267" s="67">
        <f t="shared" si="44"/>
        <v>509928.85</v>
      </c>
      <c r="AT267" s="68"/>
      <c r="AU267" s="68"/>
      <c r="AV267" s="78">
        <f aca="true" t="shared" si="52" ref="AV267:AV330">N267-AS267-AT267-AU267</f>
        <v>113150.456</v>
      </c>
      <c r="AW267" s="37">
        <v>483434.4</v>
      </c>
    </row>
    <row r="268" spans="1:49" ht="18">
      <c r="A268" s="1">
        <v>258</v>
      </c>
      <c r="B268" s="1" t="s">
        <v>231</v>
      </c>
      <c r="C268" s="1">
        <v>3185</v>
      </c>
      <c r="D268" s="1">
        <v>0</v>
      </c>
      <c r="E268" s="1">
        <f t="shared" si="47"/>
        <v>3185</v>
      </c>
      <c r="F268" s="14">
        <v>12.29</v>
      </c>
      <c r="G268" s="2">
        <f t="shared" si="46"/>
        <v>39143.649999999994</v>
      </c>
      <c r="H268" s="2">
        <f t="shared" si="45"/>
        <v>234861.89999999997</v>
      </c>
      <c r="I268" s="1">
        <v>12.79</v>
      </c>
      <c r="J268" s="2">
        <f t="shared" si="48"/>
        <v>40736.149999999994</v>
      </c>
      <c r="K268" s="2">
        <f t="shared" si="49"/>
        <v>244416.89999999997</v>
      </c>
      <c r="L268" s="16">
        <f t="shared" si="50"/>
        <v>479278.79999999993</v>
      </c>
      <c r="M268" s="2">
        <v>-348630.64</v>
      </c>
      <c r="N268" s="33">
        <f t="shared" si="51"/>
        <v>130648.15999999992</v>
      </c>
      <c r="O268" s="1">
        <v>9582.35</v>
      </c>
      <c r="P268" s="1">
        <v>6777.3</v>
      </c>
      <c r="Q268" s="9">
        <v>114988.2</v>
      </c>
      <c r="R268" s="6">
        <v>81327.61</v>
      </c>
      <c r="S268" s="1">
        <v>5032.3</v>
      </c>
      <c r="T268" s="1">
        <v>7216.5</v>
      </c>
      <c r="U268" s="1">
        <v>9722.9</v>
      </c>
      <c r="V268" s="1">
        <v>7836.28</v>
      </c>
      <c r="W268" s="1">
        <v>5032.3</v>
      </c>
      <c r="X268" s="1">
        <v>7216.5</v>
      </c>
      <c r="Y268" s="1">
        <v>8187.65</v>
      </c>
      <c r="Z268" s="1">
        <v>7216.5</v>
      </c>
      <c r="AA268" s="1">
        <v>10701.6</v>
      </c>
      <c r="AB268" s="1">
        <v>20238.97</v>
      </c>
      <c r="AC268" s="1">
        <v>10701.6</v>
      </c>
      <c r="AD268" s="1">
        <v>16405.22</v>
      </c>
      <c r="AE268" s="1">
        <v>29484.09</v>
      </c>
      <c r="AF268" s="2">
        <v>7503.15</v>
      </c>
      <c r="AG268" s="1">
        <v>12309.92</v>
      </c>
      <c r="AH268" s="2">
        <v>7503.15</v>
      </c>
      <c r="AI268" s="1">
        <v>12646.88</v>
      </c>
      <c r="AJ268" s="1">
        <v>7503.15</v>
      </c>
      <c r="AK268" s="1">
        <v>14274.63</v>
      </c>
      <c r="AL268" s="1">
        <v>7503.15</v>
      </c>
      <c r="AM268" s="1">
        <v>6845.97</v>
      </c>
      <c r="AN268" s="1">
        <v>7629.67</v>
      </c>
      <c r="AO268" s="1">
        <v>8978.6</v>
      </c>
      <c r="AP268" s="1">
        <v>8247.21</v>
      </c>
      <c r="AQ268" s="9">
        <f aca="true" t="shared" si="53" ref="AQ268:AQ331">S268+U268+W268+Y268+AA268+AC268+AE268+AG268+AI268+AK268+AM268+AO268</f>
        <v>133918.44</v>
      </c>
      <c r="AR268" s="9">
        <f aca="true" t="shared" si="54" ref="AR268:AR331">T268+V268+X268+Z268+AB268+AD268+AF268+AH268+AJ268+AL268+AN268+AP268</f>
        <v>112019.44999999998</v>
      </c>
      <c r="AS268" s="67">
        <f aca="true" t="shared" si="55" ref="AS268:AS331">AQ268+AR268</f>
        <v>245937.88999999998</v>
      </c>
      <c r="AT268" s="68"/>
      <c r="AU268" s="68">
        <f>880+(45856-29993.63)</f>
        <v>16742.37</v>
      </c>
      <c r="AV268" s="78">
        <f t="shared" si="52"/>
        <v>-132032.10000000006</v>
      </c>
      <c r="AW268" s="37">
        <v>99172.21</v>
      </c>
    </row>
    <row r="269" spans="1:61" s="39" customFormat="1" ht="18">
      <c r="A269" s="1">
        <v>259</v>
      </c>
      <c r="B269" s="1" t="s">
        <v>232</v>
      </c>
      <c r="C269" s="1">
        <v>280.3</v>
      </c>
      <c r="D269" s="1">
        <v>0</v>
      </c>
      <c r="E269" s="1">
        <f t="shared" si="47"/>
        <v>280.3</v>
      </c>
      <c r="F269" s="14">
        <v>10.54</v>
      </c>
      <c r="G269" s="2">
        <f t="shared" si="46"/>
        <v>2954.362</v>
      </c>
      <c r="H269" s="2">
        <f t="shared" si="45"/>
        <v>17726.172</v>
      </c>
      <c r="I269" s="1">
        <v>10.96</v>
      </c>
      <c r="J269" s="2">
        <f t="shared" si="48"/>
        <v>3072.088</v>
      </c>
      <c r="K269" s="2">
        <f t="shared" si="49"/>
        <v>18432.528000000002</v>
      </c>
      <c r="L269" s="16">
        <f t="shared" si="50"/>
        <v>36158.7</v>
      </c>
      <c r="M269" s="2">
        <v>-47679.89</v>
      </c>
      <c r="N269" s="33">
        <f t="shared" si="51"/>
        <v>-11521.190000000002</v>
      </c>
      <c r="O269" s="1">
        <v>1039.48</v>
      </c>
      <c r="P269" s="1">
        <v>723.66</v>
      </c>
      <c r="Q269" s="9">
        <v>12473.77</v>
      </c>
      <c r="R269" s="6">
        <v>8683.89</v>
      </c>
      <c r="S269" s="1">
        <v>0</v>
      </c>
      <c r="T269" s="1">
        <v>1207.18</v>
      </c>
      <c r="U269" s="1">
        <v>0</v>
      </c>
      <c r="V269" s="1">
        <v>974.76</v>
      </c>
      <c r="W269" s="1">
        <v>0</v>
      </c>
      <c r="X269" s="1">
        <v>974.76</v>
      </c>
      <c r="Y269" s="1">
        <v>0</v>
      </c>
      <c r="Z269" s="1">
        <v>974.76</v>
      </c>
      <c r="AA269" s="1">
        <v>0</v>
      </c>
      <c r="AB269" s="1">
        <v>4933.78</v>
      </c>
      <c r="AC269" s="1">
        <v>0</v>
      </c>
      <c r="AD269" s="1">
        <v>974.76</v>
      </c>
      <c r="AE269" s="1">
        <v>0</v>
      </c>
      <c r="AF269" s="2">
        <v>999.99</v>
      </c>
      <c r="AG269" s="1">
        <v>790.45</v>
      </c>
      <c r="AH269" s="2">
        <v>999.99</v>
      </c>
      <c r="AI269" s="1">
        <v>5218.86</v>
      </c>
      <c r="AJ269" s="1">
        <v>999.99</v>
      </c>
      <c r="AK269" s="1">
        <v>13067.43</v>
      </c>
      <c r="AL269" s="1">
        <v>999.99</v>
      </c>
      <c r="AM269" s="1">
        <v>3020.72</v>
      </c>
      <c r="AN269" s="1">
        <v>999.99</v>
      </c>
      <c r="AO269" s="1">
        <v>0</v>
      </c>
      <c r="AP269" s="1">
        <v>1077.46</v>
      </c>
      <c r="AQ269" s="9">
        <f t="shared" si="53"/>
        <v>22097.46</v>
      </c>
      <c r="AR269" s="9">
        <f t="shared" si="54"/>
        <v>16117.41</v>
      </c>
      <c r="AS269" s="67">
        <f t="shared" si="55"/>
        <v>38214.869999999995</v>
      </c>
      <c r="AT269" s="68"/>
      <c r="AU269" s="68">
        <v>880</v>
      </c>
      <c r="AV269" s="78">
        <f t="shared" si="52"/>
        <v>-50616.06</v>
      </c>
      <c r="AW269" s="37">
        <v>10774.49</v>
      </c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</row>
    <row r="270" spans="1:49" ht="18">
      <c r="A270" s="1">
        <v>260</v>
      </c>
      <c r="B270" s="1" t="s">
        <v>233</v>
      </c>
      <c r="C270" s="1">
        <v>4863.7</v>
      </c>
      <c r="D270" s="1">
        <v>0</v>
      </c>
      <c r="E270" s="1">
        <f t="shared" si="47"/>
        <v>4863.7</v>
      </c>
      <c r="F270" s="14">
        <v>12.85</v>
      </c>
      <c r="G270" s="2">
        <f t="shared" si="46"/>
        <v>62498.545</v>
      </c>
      <c r="H270" s="2">
        <f t="shared" si="45"/>
        <v>374991.27</v>
      </c>
      <c r="I270" s="1">
        <v>13.37</v>
      </c>
      <c r="J270" s="2">
        <f t="shared" si="48"/>
        <v>65027.668999999994</v>
      </c>
      <c r="K270" s="2">
        <f t="shared" si="49"/>
        <v>390166.01399999997</v>
      </c>
      <c r="L270" s="16">
        <f t="shared" si="50"/>
        <v>765157.284</v>
      </c>
      <c r="M270" s="2">
        <v>-109985.25</v>
      </c>
      <c r="N270" s="33">
        <f t="shared" si="51"/>
        <v>655172.034</v>
      </c>
      <c r="O270" s="1">
        <v>31129.49</v>
      </c>
      <c r="P270" s="1">
        <v>23453.59</v>
      </c>
      <c r="Q270" s="9">
        <v>373553.84</v>
      </c>
      <c r="R270" s="6">
        <v>281443.1</v>
      </c>
      <c r="S270" s="1">
        <v>10291.4</v>
      </c>
      <c r="T270" s="1">
        <v>35064.75</v>
      </c>
      <c r="U270" s="1">
        <v>9614.95</v>
      </c>
      <c r="V270" s="1">
        <v>12081.97</v>
      </c>
      <c r="W270" s="1">
        <v>12606.89</v>
      </c>
      <c r="X270" s="1">
        <v>13098.62</v>
      </c>
      <c r="Y270" s="1">
        <v>14278.05</v>
      </c>
      <c r="Z270" s="1">
        <v>12617.62</v>
      </c>
      <c r="AA270" s="1">
        <v>165827.24</v>
      </c>
      <c r="AB270" s="1">
        <v>18386.62</v>
      </c>
      <c r="AC270" s="1">
        <v>284685.44</v>
      </c>
      <c r="AD270" s="1">
        <v>43810.53</v>
      </c>
      <c r="AE270" s="1">
        <v>45825.3</v>
      </c>
      <c r="AF270" s="2">
        <v>11519.8</v>
      </c>
      <c r="AG270" s="1">
        <v>17022.95</v>
      </c>
      <c r="AH270" s="2">
        <v>11519.8</v>
      </c>
      <c r="AI270" s="1">
        <v>17639.88</v>
      </c>
      <c r="AJ270" s="1">
        <v>11519.8</v>
      </c>
      <c r="AK270" s="1">
        <v>9966.23</v>
      </c>
      <c r="AL270" s="1">
        <v>12631.36</v>
      </c>
      <c r="AM270" s="1">
        <v>10952.51</v>
      </c>
      <c r="AN270" s="1">
        <v>24680.95</v>
      </c>
      <c r="AO270" s="1">
        <v>9874.96</v>
      </c>
      <c r="AP270" s="1">
        <v>16913.55</v>
      </c>
      <c r="AQ270" s="9">
        <f t="shared" si="53"/>
        <v>608585.7999999999</v>
      </c>
      <c r="AR270" s="9">
        <f t="shared" si="54"/>
        <v>223845.36999999994</v>
      </c>
      <c r="AS270" s="67">
        <f t="shared" si="55"/>
        <v>832431.1699999999</v>
      </c>
      <c r="AT270" s="68"/>
      <c r="AU270" s="68">
        <f>(201059.74-49709.86-65260.31)+880+17580</f>
        <v>104549.57</v>
      </c>
      <c r="AV270" s="78">
        <f t="shared" si="52"/>
        <v>-281808.70599999995</v>
      </c>
      <c r="AW270" s="37">
        <v>399179.17</v>
      </c>
    </row>
    <row r="271" spans="1:49" ht="18">
      <c r="A271" s="1">
        <v>261</v>
      </c>
      <c r="B271" s="1" t="s">
        <v>312</v>
      </c>
      <c r="C271" s="1">
        <v>377.5</v>
      </c>
      <c r="D271" s="1">
        <v>0</v>
      </c>
      <c r="E271" s="1">
        <f t="shared" si="47"/>
        <v>377.5</v>
      </c>
      <c r="F271" s="14">
        <v>6.6</v>
      </c>
      <c r="G271" s="2">
        <f t="shared" si="46"/>
        <v>2491.5</v>
      </c>
      <c r="H271" s="2">
        <f t="shared" si="45"/>
        <v>14949</v>
      </c>
      <c r="I271" s="1">
        <v>6.86</v>
      </c>
      <c r="J271" s="2">
        <f t="shared" si="48"/>
        <v>2589.65</v>
      </c>
      <c r="K271" s="2">
        <f t="shared" si="49"/>
        <v>15537.900000000001</v>
      </c>
      <c r="L271" s="16">
        <f t="shared" si="50"/>
        <v>30486.9</v>
      </c>
      <c r="M271" s="2">
        <v>-6645.28</v>
      </c>
      <c r="N271" s="33">
        <f t="shared" si="51"/>
        <v>23841.620000000003</v>
      </c>
      <c r="O271" s="1">
        <v>0</v>
      </c>
      <c r="P271" s="1">
        <v>1987.56</v>
      </c>
      <c r="Q271" s="9">
        <v>0</v>
      </c>
      <c r="R271" s="6">
        <v>23850.68</v>
      </c>
      <c r="S271" s="1">
        <v>0</v>
      </c>
      <c r="T271" s="1">
        <v>834.28</v>
      </c>
      <c r="U271" s="1">
        <v>0</v>
      </c>
      <c r="V271" s="1">
        <v>834.28</v>
      </c>
      <c r="W271" s="1">
        <v>0</v>
      </c>
      <c r="X271" s="1">
        <v>834.28</v>
      </c>
      <c r="Y271" s="1">
        <v>0</v>
      </c>
      <c r="Z271" s="1">
        <v>1259.03</v>
      </c>
      <c r="AA271" s="1">
        <v>0</v>
      </c>
      <c r="AB271" s="1">
        <v>834.28</v>
      </c>
      <c r="AC271" s="1">
        <v>0</v>
      </c>
      <c r="AD271" s="1">
        <v>834.28</v>
      </c>
      <c r="AE271" s="1">
        <v>0</v>
      </c>
      <c r="AF271" s="2">
        <v>868.25</v>
      </c>
      <c r="AG271" s="1">
        <v>0</v>
      </c>
      <c r="AH271" s="2">
        <v>868.25</v>
      </c>
      <c r="AI271" s="1">
        <v>0</v>
      </c>
      <c r="AJ271" s="1">
        <v>1515.9</v>
      </c>
      <c r="AK271" s="1">
        <v>0</v>
      </c>
      <c r="AL271" s="1">
        <v>1309.99</v>
      </c>
      <c r="AM271" s="1">
        <v>0</v>
      </c>
      <c r="AN271" s="1">
        <v>7439.71</v>
      </c>
      <c r="AO271" s="1">
        <v>0</v>
      </c>
      <c r="AP271" s="1">
        <v>868.25</v>
      </c>
      <c r="AQ271" s="9">
        <f t="shared" si="53"/>
        <v>0</v>
      </c>
      <c r="AR271" s="9">
        <f t="shared" si="54"/>
        <v>18300.78</v>
      </c>
      <c r="AS271" s="67">
        <f t="shared" si="55"/>
        <v>18300.78</v>
      </c>
      <c r="AT271" s="68"/>
      <c r="AU271" s="68"/>
      <c r="AV271" s="78">
        <f t="shared" si="52"/>
        <v>5540.840000000004</v>
      </c>
      <c r="AW271" s="37">
        <v>91379.11</v>
      </c>
    </row>
    <row r="272" spans="1:49" ht="18">
      <c r="A272" s="1">
        <v>262</v>
      </c>
      <c r="B272" s="1" t="s">
        <v>234</v>
      </c>
      <c r="C272" s="1">
        <v>839.2</v>
      </c>
      <c r="D272" s="1">
        <v>0</v>
      </c>
      <c r="E272" s="1">
        <f t="shared" si="47"/>
        <v>839.2</v>
      </c>
      <c r="F272" s="14">
        <v>11.19</v>
      </c>
      <c r="G272" s="2">
        <f t="shared" si="46"/>
        <v>9390.648</v>
      </c>
      <c r="H272" s="2">
        <f t="shared" si="45"/>
        <v>56343.88799999999</v>
      </c>
      <c r="I272" s="1">
        <v>11.67</v>
      </c>
      <c r="J272" s="2">
        <f t="shared" si="48"/>
        <v>9793.464</v>
      </c>
      <c r="K272" s="2">
        <f t="shared" si="49"/>
        <v>58760.784</v>
      </c>
      <c r="L272" s="16">
        <f t="shared" si="50"/>
        <v>115104.67199999999</v>
      </c>
      <c r="M272" s="2">
        <v>-109145.28</v>
      </c>
      <c r="N272" s="33">
        <f t="shared" si="51"/>
        <v>5959.391999999993</v>
      </c>
      <c r="O272" s="1">
        <v>0</v>
      </c>
      <c r="P272" s="1">
        <v>2069.38</v>
      </c>
      <c r="Q272" s="9">
        <v>0</v>
      </c>
      <c r="R272" s="6">
        <v>24832.5</v>
      </c>
      <c r="S272" s="1">
        <v>0</v>
      </c>
      <c r="T272" s="1">
        <v>3741.75</v>
      </c>
      <c r="U272" s="1">
        <v>0</v>
      </c>
      <c r="V272" s="1">
        <v>5785.95</v>
      </c>
      <c r="W272" s="1">
        <v>0</v>
      </c>
      <c r="X272" s="1">
        <v>8807.22</v>
      </c>
      <c r="Y272" s="1">
        <v>0</v>
      </c>
      <c r="Z272" s="1">
        <v>5468.87</v>
      </c>
      <c r="AA272" s="1">
        <v>0</v>
      </c>
      <c r="AB272" s="1">
        <v>2032.28</v>
      </c>
      <c r="AC272" s="1">
        <v>0</v>
      </c>
      <c r="AD272" s="1">
        <v>22054.03</v>
      </c>
      <c r="AE272" s="1">
        <v>0</v>
      </c>
      <c r="AF272" s="2">
        <v>2928.99</v>
      </c>
      <c r="AG272" s="1">
        <v>0</v>
      </c>
      <c r="AH272" s="2">
        <v>2107.81</v>
      </c>
      <c r="AI272" s="1">
        <v>0</v>
      </c>
      <c r="AJ272" s="1">
        <v>2829.11</v>
      </c>
      <c r="AK272" s="1">
        <v>0</v>
      </c>
      <c r="AL272" s="1">
        <v>10744.36</v>
      </c>
      <c r="AM272" s="1">
        <v>0</v>
      </c>
      <c r="AN272" s="1">
        <v>6199.11</v>
      </c>
      <c r="AO272" s="1">
        <v>0</v>
      </c>
      <c r="AP272" s="1">
        <v>2107.81</v>
      </c>
      <c r="AQ272" s="9">
        <f t="shared" si="53"/>
        <v>0</v>
      </c>
      <c r="AR272" s="9">
        <f t="shared" si="54"/>
        <v>74807.29</v>
      </c>
      <c r="AS272" s="67">
        <f t="shared" si="55"/>
        <v>74807.29</v>
      </c>
      <c r="AT272" s="68"/>
      <c r="AU272" s="68">
        <f>2840+880</f>
        <v>3720</v>
      </c>
      <c r="AV272" s="78">
        <f t="shared" si="52"/>
        <v>-72567.898</v>
      </c>
      <c r="AW272" s="37">
        <v>39853.43</v>
      </c>
    </row>
    <row r="273" spans="1:49" ht="18">
      <c r="A273" s="1">
        <v>263</v>
      </c>
      <c r="B273" s="1" t="s">
        <v>235</v>
      </c>
      <c r="C273" s="1">
        <v>497.3</v>
      </c>
      <c r="D273" s="1">
        <v>0</v>
      </c>
      <c r="E273" s="1">
        <f t="shared" si="47"/>
        <v>497.3</v>
      </c>
      <c r="F273" s="14">
        <v>11.16</v>
      </c>
      <c r="G273" s="2">
        <f t="shared" si="46"/>
        <v>5549.868</v>
      </c>
      <c r="H273" s="2">
        <f t="shared" si="45"/>
        <v>33299.208</v>
      </c>
      <c r="I273" s="1">
        <v>11.97</v>
      </c>
      <c r="J273" s="2">
        <f t="shared" si="48"/>
        <v>5952.6810000000005</v>
      </c>
      <c r="K273" s="2">
        <f t="shared" si="49"/>
        <v>35716.086</v>
      </c>
      <c r="L273" s="16">
        <f t="shared" si="50"/>
        <v>69015.294</v>
      </c>
      <c r="M273" s="2">
        <v>-493.91</v>
      </c>
      <c r="N273" s="33">
        <f t="shared" si="51"/>
        <v>68521.38399999999</v>
      </c>
      <c r="O273" s="1">
        <v>0</v>
      </c>
      <c r="P273" s="1">
        <v>5619.71</v>
      </c>
      <c r="Q273" s="9">
        <v>0</v>
      </c>
      <c r="R273" s="6">
        <v>67436.47</v>
      </c>
      <c r="S273" s="1">
        <v>0</v>
      </c>
      <c r="T273" s="1">
        <v>1099.03</v>
      </c>
      <c r="U273" s="1">
        <v>0</v>
      </c>
      <c r="V273" s="1">
        <v>2705.62</v>
      </c>
      <c r="W273" s="1">
        <v>0</v>
      </c>
      <c r="X273" s="1">
        <v>3047.81</v>
      </c>
      <c r="Y273" s="1">
        <v>0</v>
      </c>
      <c r="Z273" s="1">
        <v>2059.44</v>
      </c>
      <c r="AA273" s="1">
        <v>0</v>
      </c>
      <c r="AB273" s="1">
        <v>1099.03</v>
      </c>
      <c r="AC273" s="1">
        <v>0</v>
      </c>
      <c r="AD273" s="1">
        <v>1099.03</v>
      </c>
      <c r="AE273" s="1">
        <v>0</v>
      </c>
      <c r="AF273" s="2">
        <v>6469.59</v>
      </c>
      <c r="AG273" s="1">
        <v>0</v>
      </c>
      <c r="AH273" s="2">
        <v>2546.18</v>
      </c>
      <c r="AI273" s="1">
        <v>0</v>
      </c>
      <c r="AJ273" s="1">
        <v>2546.18</v>
      </c>
      <c r="AK273" s="1">
        <v>0</v>
      </c>
      <c r="AL273" s="1">
        <v>4392.91</v>
      </c>
      <c r="AM273" s="1">
        <v>0</v>
      </c>
      <c r="AN273" s="1">
        <v>5986.01</v>
      </c>
      <c r="AO273" s="1">
        <v>0</v>
      </c>
      <c r="AP273" s="1">
        <v>1894.71</v>
      </c>
      <c r="AQ273" s="9">
        <f t="shared" si="53"/>
        <v>0</v>
      </c>
      <c r="AR273" s="9">
        <f t="shared" si="54"/>
        <v>34945.54</v>
      </c>
      <c r="AS273" s="67">
        <f t="shared" si="55"/>
        <v>34945.54</v>
      </c>
      <c r="AT273" s="68"/>
      <c r="AU273" s="68">
        <v>880</v>
      </c>
      <c r="AV273" s="78">
        <f t="shared" si="52"/>
        <v>32695.84399999999</v>
      </c>
      <c r="AW273" s="37">
        <v>40848.37</v>
      </c>
    </row>
    <row r="274" spans="1:49" ht="18">
      <c r="A274" s="1">
        <v>264</v>
      </c>
      <c r="B274" s="1" t="s">
        <v>236</v>
      </c>
      <c r="C274" s="1">
        <v>494.2</v>
      </c>
      <c r="D274" s="1">
        <v>0</v>
      </c>
      <c r="E274" s="1">
        <f t="shared" si="47"/>
        <v>494.2</v>
      </c>
      <c r="F274" s="14">
        <v>7.87</v>
      </c>
      <c r="G274" s="2">
        <f t="shared" si="46"/>
        <v>3889.354</v>
      </c>
      <c r="H274" s="2">
        <f t="shared" si="45"/>
        <v>23336.124</v>
      </c>
      <c r="I274" s="1">
        <v>8.18</v>
      </c>
      <c r="J274" s="2">
        <f t="shared" si="48"/>
        <v>4042.5559999999996</v>
      </c>
      <c r="K274" s="2">
        <f t="shared" si="49"/>
        <v>24255.335999999996</v>
      </c>
      <c r="L274" s="16">
        <f t="shared" si="50"/>
        <v>47591.45999999999</v>
      </c>
      <c r="M274" s="2">
        <v>-20182.04</v>
      </c>
      <c r="N274" s="33">
        <f t="shared" si="51"/>
        <v>27409.41999999999</v>
      </c>
      <c r="O274" s="1">
        <v>0</v>
      </c>
      <c r="P274" s="1">
        <v>2285.3</v>
      </c>
      <c r="Q274" s="9">
        <v>0</v>
      </c>
      <c r="R274" s="6">
        <v>27423.65</v>
      </c>
      <c r="S274" s="1">
        <v>0</v>
      </c>
      <c r="T274" s="1">
        <v>1269.83</v>
      </c>
      <c r="U274" s="1">
        <v>0</v>
      </c>
      <c r="V274" s="1">
        <v>1269.83</v>
      </c>
      <c r="W274" s="1">
        <v>0</v>
      </c>
      <c r="X274" s="1">
        <v>19681.17</v>
      </c>
      <c r="Y274" s="1">
        <v>0</v>
      </c>
      <c r="Z274" s="1">
        <v>2230.24</v>
      </c>
      <c r="AA274" s="1">
        <v>0</v>
      </c>
      <c r="AB274" s="1">
        <v>1269.83</v>
      </c>
      <c r="AC274" s="1">
        <v>0</v>
      </c>
      <c r="AD274" s="1">
        <v>1486.73</v>
      </c>
      <c r="AE274" s="1">
        <v>0</v>
      </c>
      <c r="AF274" s="2">
        <v>4274.47</v>
      </c>
      <c r="AG274" s="1">
        <v>0</v>
      </c>
      <c r="AH274" s="2">
        <v>1701.81</v>
      </c>
      <c r="AI274" s="1">
        <v>0</v>
      </c>
      <c r="AJ274" s="1">
        <v>9899.23</v>
      </c>
      <c r="AK274" s="1">
        <v>0</v>
      </c>
      <c r="AL274" s="1">
        <v>3812.51</v>
      </c>
      <c r="AM274" s="1">
        <v>0</v>
      </c>
      <c r="AN274" s="1">
        <v>4335.03</v>
      </c>
      <c r="AO274" s="1">
        <v>0</v>
      </c>
      <c r="AP274" s="1">
        <v>1314.31</v>
      </c>
      <c r="AQ274" s="9">
        <f t="shared" si="53"/>
        <v>0</v>
      </c>
      <c r="AR274" s="9">
        <f t="shared" si="54"/>
        <v>52544.99</v>
      </c>
      <c r="AS274" s="67">
        <f t="shared" si="55"/>
        <v>52544.99</v>
      </c>
      <c r="AT274" s="68"/>
      <c r="AU274" s="68">
        <v>880</v>
      </c>
      <c r="AV274" s="78">
        <f t="shared" si="52"/>
        <v>-26015.570000000007</v>
      </c>
      <c r="AW274" s="37">
        <v>21338.03</v>
      </c>
    </row>
    <row r="275" spans="1:49" ht="18">
      <c r="A275" s="1">
        <v>265</v>
      </c>
      <c r="B275" s="1" t="s">
        <v>313</v>
      </c>
      <c r="C275" s="1">
        <v>385.4</v>
      </c>
      <c r="D275" s="1">
        <v>0</v>
      </c>
      <c r="E275" s="1">
        <f t="shared" si="47"/>
        <v>385.4</v>
      </c>
      <c r="F275" s="14">
        <v>6.6</v>
      </c>
      <c r="G275" s="2">
        <f t="shared" si="46"/>
        <v>2543.64</v>
      </c>
      <c r="H275" s="2">
        <f t="shared" si="45"/>
        <v>15261.84</v>
      </c>
      <c r="I275" s="1">
        <v>6.86</v>
      </c>
      <c r="J275" s="2">
        <f t="shared" si="48"/>
        <v>2643.844</v>
      </c>
      <c r="K275" s="2">
        <f t="shared" si="49"/>
        <v>15863.064</v>
      </c>
      <c r="L275" s="16">
        <f t="shared" si="50"/>
        <v>31124.904000000002</v>
      </c>
      <c r="M275" s="2"/>
      <c r="N275" s="33">
        <f t="shared" si="51"/>
        <v>31124.904000000002</v>
      </c>
      <c r="O275" s="1">
        <v>0</v>
      </c>
      <c r="P275" s="1">
        <v>2594.51</v>
      </c>
      <c r="Q275" s="9">
        <v>0</v>
      </c>
      <c r="R275" s="6">
        <v>31134.15</v>
      </c>
      <c r="S275" s="1">
        <v>0</v>
      </c>
      <c r="T275" s="1">
        <v>851.73</v>
      </c>
      <c r="U275" s="1">
        <v>0</v>
      </c>
      <c r="V275" s="1">
        <v>851.73</v>
      </c>
      <c r="W275" s="1">
        <v>0</v>
      </c>
      <c r="X275" s="1">
        <v>851.73</v>
      </c>
      <c r="Y275" s="1">
        <v>0</v>
      </c>
      <c r="Z275" s="1">
        <v>1276.48</v>
      </c>
      <c r="AA275" s="1">
        <v>0</v>
      </c>
      <c r="AB275" s="1">
        <v>851.73</v>
      </c>
      <c r="AC275" s="1">
        <v>0</v>
      </c>
      <c r="AD275" s="1">
        <v>851.73</v>
      </c>
      <c r="AE275" s="1">
        <v>0</v>
      </c>
      <c r="AF275" s="2">
        <v>886.42</v>
      </c>
      <c r="AG275" s="1">
        <v>0</v>
      </c>
      <c r="AH275" s="2">
        <v>886.42</v>
      </c>
      <c r="AI275" s="1">
        <v>0</v>
      </c>
      <c r="AJ275" s="1">
        <v>2697.79</v>
      </c>
      <c r="AK275" s="1">
        <v>0</v>
      </c>
      <c r="AL275" s="1">
        <v>1328.16</v>
      </c>
      <c r="AM275" s="1">
        <v>0</v>
      </c>
      <c r="AN275" s="1">
        <v>5474.82</v>
      </c>
      <c r="AO275" s="1">
        <v>0</v>
      </c>
      <c r="AP275" s="1">
        <v>886.42</v>
      </c>
      <c r="AQ275" s="9">
        <f t="shared" si="53"/>
        <v>0</v>
      </c>
      <c r="AR275" s="9">
        <f t="shared" si="54"/>
        <v>17695.159999999996</v>
      </c>
      <c r="AS275" s="67">
        <f t="shared" si="55"/>
        <v>17695.159999999996</v>
      </c>
      <c r="AT275" s="68"/>
      <c r="AU275" s="68"/>
      <c r="AV275" s="78">
        <f t="shared" si="52"/>
        <v>13429.744000000006</v>
      </c>
      <c r="AW275" s="37">
        <v>11010.9</v>
      </c>
    </row>
    <row r="276" spans="1:49" ht="18">
      <c r="A276" s="1">
        <v>266</v>
      </c>
      <c r="B276" s="1" t="s">
        <v>237</v>
      </c>
      <c r="C276" s="1">
        <v>465.4</v>
      </c>
      <c r="D276" s="1">
        <v>0</v>
      </c>
      <c r="E276" s="1">
        <f t="shared" si="47"/>
        <v>465.4</v>
      </c>
      <c r="F276" s="14">
        <v>7.87</v>
      </c>
      <c r="G276" s="2">
        <f t="shared" si="46"/>
        <v>3662.698</v>
      </c>
      <c r="H276" s="2">
        <f t="shared" si="45"/>
        <v>21976.188</v>
      </c>
      <c r="I276" s="1">
        <v>8.18</v>
      </c>
      <c r="J276" s="2">
        <f t="shared" si="48"/>
        <v>3806.9719999999998</v>
      </c>
      <c r="K276" s="2">
        <f t="shared" si="49"/>
        <v>22841.832</v>
      </c>
      <c r="L276" s="16">
        <f t="shared" si="50"/>
        <v>44818.02</v>
      </c>
      <c r="M276" s="2"/>
      <c r="N276" s="33">
        <f t="shared" si="51"/>
        <v>44818.02</v>
      </c>
      <c r="O276" s="1">
        <v>0</v>
      </c>
      <c r="P276" s="1">
        <v>3735.95</v>
      </c>
      <c r="Q276" s="9">
        <v>0</v>
      </c>
      <c r="R276" s="6">
        <v>44831.42</v>
      </c>
      <c r="S276" s="1">
        <v>0</v>
      </c>
      <c r="T276" s="1">
        <v>2097.84</v>
      </c>
      <c r="U276" s="1">
        <v>0</v>
      </c>
      <c r="V276" s="1">
        <v>1028.53</v>
      </c>
      <c r="W276" s="1">
        <v>0</v>
      </c>
      <c r="X276" s="1">
        <v>1028.53</v>
      </c>
      <c r="Y276" s="1">
        <v>0</v>
      </c>
      <c r="Z276" s="1">
        <v>1988.94</v>
      </c>
      <c r="AA276" s="1">
        <v>0</v>
      </c>
      <c r="AB276" s="1">
        <v>18925.94</v>
      </c>
      <c r="AC276" s="1">
        <v>0</v>
      </c>
      <c r="AD276" s="1">
        <v>1028.53</v>
      </c>
      <c r="AE276" s="1">
        <v>0</v>
      </c>
      <c r="AF276" s="2">
        <v>1070.42</v>
      </c>
      <c r="AG276" s="1">
        <v>0</v>
      </c>
      <c r="AH276" s="2">
        <v>3248</v>
      </c>
      <c r="AI276" s="1">
        <v>0</v>
      </c>
      <c r="AJ276" s="1">
        <v>1070.42</v>
      </c>
      <c r="AK276" s="1">
        <v>0</v>
      </c>
      <c r="AL276" s="1">
        <v>3011.54</v>
      </c>
      <c r="AM276" s="1">
        <v>0</v>
      </c>
      <c r="AN276" s="1">
        <v>6233.46</v>
      </c>
      <c r="AO276" s="1">
        <v>0</v>
      </c>
      <c r="AP276" s="1">
        <v>1807.44</v>
      </c>
      <c r="AQ276" s="9">
        <f t="shared" si="53"/>
        <v>0</v>
      </c>
      <c r="AR276" s="9">
        <f t="shared" si="54"/>
        <v>42539.59</v>
      </c>
      <c r="AS276" s="67">
        <f t="shared" si="55"/>
        <v>42539.59</v>
      </c>
      <c r="AT276" s="68"/>
      <c r="AU276" s="68">
        <v>880</v>
      </c>
      <c r="AV276" s="78">
        <f t="shared" si="52"/>
        <v>1398.4300000000003</v>
      </c>
      <c r="AW276" s="37">
        <v>10141.51</v>
      </c>
    </row>
    <row r="277" spans="1:49" ht="18">
      <c r="A277" s="1">
        <v>267</v>
      </c>
      <c r="B277" s="1" t="s">
        <v>314</v>
      </c>
      <c r="C277" s="1">
        <v>382</v>
      </c>
      <c r="D277" s="1">
        <v>0</v>
      </c>
      <c r="E277" s="1">
        <f t="shared" si="47"/>
        <v>382</v>
      </c>
      <c r="F277" s="14">
        <v>6.6</v>
      </c>
      <c r="G277" s="2">
        <f t="shared" si="46"/>
        <v>2521.2</v>
      </c>
      <c r="H277" s="2">
        <f t="shared" si="45"/>
        <v>15127.199999999999</v>
      </c>
      <c r="I277" s="1">
        <v>6.86</v>
      </c>
      <c r="J277" s="2">
        <f t="shared" si="48"/>
        <v>2620.52</v>
      </c>
      <c r="K277" s="2">
        <f t="shared" si="49"/>
        <v>15723.119999999999</v>
      </c>
      <c r="L277" s="16">
        <f t="shared" si="50"/>
        <v>30850.32</v>
      </c>
      <c r="M277" s="2"/>
      <c r="N277" s="33">
        <f t="shared" si="51"/>
        <v>30850.32</v>
      </c>
      <c r="O277" s="1">
        <v>0</v>
      </c>
      <c r="P277" s="1">
        <v>2571.62</v>
      </c>
      <c r="Q277" s="9">
        <v>0</v>
      </c>
      <c r="R277" s="6">
        <v>30859.49</v>
      </c>
      <c r="S277" s="1">
        <v>0</v>
      </c>
      <c r="T277" s="1">
        <v>844.22</v>
      </c>
      <c r="U277" s="1">
        <v>0</v>
      </c>
      <c r="V277" s="1">
        <v>844.22</v>
      </c>
      <c r="W277" s="1">
        <v>0</v>
      </c>
      <c r="X277" s="1">
        <v>844.22</v>
      </c>
      <c r="Y277" s="1">
        <v>0</v>
      </c>
      <c r="Z277" s="1">
        <v>1268.97</v>
      </c>
      <c r="AA277" s="1">
        <v>0</v>
      </c>
      <c r="AB277" s="1">
        <v>844.22</v>
      </c>
      <c r="AC277" s="1">
        <v>0</v>
      </c>
      <c r="AD277" s="1">
        <v>1061.12</v>
      </c>
      <c r="AE277" s="1">
        <v>0</v>
      </c>
      <c r="AF277" s="2">
        <v>878.6</v>
      </c>
      <c r="AG277" s="1">
        <v>0</v>
      </c>
      <c r="AH277" s="2">
        <v>1111.35</v>
      </c>
      <c r="AI277" s="1">
        <v>0</v>
      </c>
      <c r="AJ277" s="1">
        <v>1526.25</v>
      </c>
      <c r="AK277" s="1">
        <v>0</v>
      </c>
      <c r="AL277" s="1">
        <v>1320.34</v>
      </c>
      <c r="AM277" s="1">
        <v>0</v>
      </c>
      <c r="AN277" s="1">
        <v>5105.73</v>
      </c>
      <c r="AO277" s="1">
        <v>0</v>
      </c>
      <c r="AP277" s="1">
        <v>956.07</v>
      </c>
      <c r="AQ277" s="9">
        <f t="shared" si="53"/>
        <v>0</v>
      </c>
      <c r="AR277" s="9">
        <f t="shared" si="54"/>
        <v>16605.31</v>
      </c>
      <c r="AS277" s="67">
        <f t="shared" si="55"/>
        <v>16605.31</v>
      </c>
      <c r="AT277" s="68"/>
      <c r="AU277" s="68"/>
      <c r="AV277" s="78">
        <f t="shared" si="52"/>
        <v>14245.009999999998</v>
      </c>
      <c r="AW277" s="37">
        <v>169468.38</v>
      </c>
    </row>
    <row r="278" spans="1:49" ht="18">
      <c r="A278" s="1">
        <v>268</v>
      </c>
      <c r="B278" s="1" t="s">
        <v>238</v>
      </c>
      <c r="C278" s="1">
        <v>781.2</v>
      </c>
      <c r="D278" s="1">
        <v>0</v>
      </c>
      <c r="E278" s="1">
        <f t="shared" si="47"/>
        <v>781.2</v>
      </c>
      <c r="F278" s="14">
        <v>11.19</v>
      </c>
      <c r="G278" s="2">
        <f t="shared" si="46"/>
        <v>8741.628</v>
      </c>
      <c r="H278" s="2">
        <f t="shared" si="45"/>
        <v>52449.768000000004</v>
      </c>
      <c r="I278" s="1">
        <v>11.67</v>
      </c>
      <c r="J278" s="2">
        <f t="shared" si="48"/>
        <v>9116.604000000001</v>
      </c>
      <c r="K278" s="2">
        <f t="shared" si="49"/>
        <v>54699.62400000001</v>
      </c>
      <c r="L278" s="16">
        <f t="shared" si="50"/>
        <v>107149.39200000002</v>
      </c>
      <c r="M278" s="2">
        <v>-33411.4</v>
      </c>
      <c r="N278" s="33">
        <f t="shared" si="51"/>
        <v>73737.99200000003</v>
      </c>
      <c r="O278" s="1">
        <v>0</v>
      </c>
      <c r="P278" s="1">
        <v>6132.18</v>
      </c>
      <c r="Q278" s="9">
        <v>0</v>
      </c>
      <c r="R278" s="6">
        <v>73586.13</v>
      </c>
      <c r="S278" s="1">
        <v>0</v>
      </c>
      <c r="T278" s="1">
        <v>5711.59</v>
      </c>
      <c r="U278" s="1">
        <v>0</v>
      </c>
      <c r="V278" s="1">
        <v>1726.45</v>
      </c>
      <c r="W278" s="1">
        <v>0</v>
      </c>
      <c r="X278" s="1">
        <v>1726.45</v>
      </c>
      <c r="Y278" s="1">
        <v>0</v>
      </c>
      <c r="Z278" s="1">
        <v>2686.86</v>
      </c>
      <c r="AA278" s="1">
        <v>0</v>
      </c>
      <c r="AB278" s="1">
        <v>13712.7</v>
      </c>
      <c r="AC278" s="1">
        <v>0</v>
      </c>
      <c r="AD278" s="1">
        <v>1943.35</v>
      </c>
      <c r="AE278" s="1">
        <v>0</v>
      </c>
      <c r="AF278" s="2">
        <v>6063.56</v>
      </c>
      <c r="AG278" s="1">
        <v>0</v>
      </c>
      <c r="AH278" s="2">
        <v>5635.8</v>
      </c>
      <c r="AI278" s="1">
        <v>0</v>
      </c>
      <c r="AJ278" s="1">
        <v>3999.74</v>
      </c>
      <c r="AK278" s="1">
        <v>0</v>
      </c>
      <c r="AL278" s="1">
        <v>6325.62</v>
      </c>
      <c r="AM278" s="1">
        <v>0</v>
      </c>
      <c r="AN278" s="1">
        <v>5118.69</v>
      </c>
      <c r="AO278" s="1">
        <v>0</v>
      </c>
      <c r="AP278" s="1">
        <v>3976.37</v>
      </c>
      <c r="AQ278" s="9">
        <f t="shared" si="53"/>
        <v>0</v>
      </c>
      <c r="AR278" s="9">
        <f t="shared" si="54"/>
        <v>58627.18000000001</v>
      </c>
      <c r="AS278" s="67">
        <f t="shared" si="55"/>
        <v>58627.18000000001</v>
      </c>
      <c r="AT278" s="68"/>
      <c r="AU278" s="68">
        <v>880</v>
      </c>
      <c r="AV278" s="78">
        <f t="shared" si="52"/>
        <v>14230.81200000002</v>
      </c>
      <c r="AW278" s="37">
        <v>227946.18</v>
      </c>
    </row>
    <row r="279" spans="1:49" ht="18">
      <c r="A279" s="1">
        <v>269</v>
      </c>
      <c r="B279" s="1" t="s">
        <v>239</v>
      </c>
      <c r="C279" s="1">
        <v>451.8</v>
      </c>
      <c r="D279" s="1"/>
      <c r="E279" s="1">
        <f t="shared" si="47"/>
        <v>451.8</v>
      </c>
      <c r="F279" s="14">
        <v>7.87</v>
      </c>
      <c r="G279" s="2">
        <f t="shared" si="46"/>
        <v>3555.666</v>
      </c>
      <c r="H279" s="2">
        <f t="shared" si="45"/>
        <v>21333.996</v>
      </c>
      <c r="I279" s="1">
        <v>8.18</v>
      </c>
      <c r="J279" s="2">
        <f t="shared" si="48"/>
        <v>3695.724</v>
      </c>
      <c r="K279" s="2">
        <f t="shared" si="49"/>
        <v>22174.344</v>
      </c>
      <c r="L279" s="16">
        <f t="shared" si="50"/>
        <v>43508.34</v>
      </c>
      <c r="M279" s="2">
        <v>-18512.82</v>
      </c>
      <c r="N279" s="33">
        <f t="shared" si="51"/>
        <v>24995.519999999997</v>
      </c>
      <c r="O279" s="1">
        <v>0</v>
      </c>
      <c r="P279" s="1">
        <v>2084.04</v>
      </c>
      <c r="Q279" s="9">
        <v>0</v>
      </c>
      <c r="R279" s="6">
        <v>25008.53</v>
      </c>
      <c r="S279" s="1">
        <v>0</v>
      </c>
      <c r="T279" s="1">
        <v>2245.44</v>
      </c>
      <c r="U279" s="1">
        <v>0</v>
      </c>
      <c r="V279" s="1">
        <v>1176.13</v>
      </c>
      <c r="W279" s="1">
        <v>0</v>
      </c>
      <c r="X279" s="1">
        <v>1176.13</v>
      </c>
      <c r="Y279" s="1">
        <v>0</v>
      </c>
      <c r="Z279" s="1">
        <v>2136.54</v>
      </c>
      <c r="AA279" s="1">
        <v>0</v>
      </c>
      <c r="AB279" s="1">
        <v>40497.23</v>
      </c>
      <c r="AC279" s="1">
        <v>0</v>
      </c>
      <c r="AD279" s="1">
        <v>8031.4</v>
      </c>
      <c r="AE279" s="1">
        <v>0</v>
      </c>
      <c r="AF279" s="2">
        <v>1216.79</v>
      </c>
      <c r="AG279" s="1">
        <v>0</v>
      </c>
      <c r="AH279" s="2">
        <v>2578.45</v>
      </c>
      <c r="AI279" s="1">
        <v>0</v>
      </c>
      <c r="AJ279" s="1">
        <v>1216.79</v>
      </c>
      <c r="AK279" s="1">
        <v>0</v>
      </c>
      <c r="AL279" s="1">
        <v>3157.91</v>
      </c>
      <c r="AM279" s="1">
        <v>0</v>
      </c>
      <c r="AN279" s="1">
        <v>1216.79</v>
      </c>
      <c r="AO279" s="1">
        <v>0</v>
      </c>
      <c r="AP279" s="1">
        <v>1216.79</v>
      </c>
      <c r="AQ279" s="9">
        <f t="shared" si="53"/>
        <v>0</v>
      </c>
      <c r="AR279" s="9">
        <f t="shared" si="54"/>
        <v>65866.39</v>
      </c>
      <c r="AS279" s="67">
        <f t="shared" si="55"/>
        <v>65866.39</v>
      </c>
      <c r="AT279" s="68"/>
      <c r="AU279" s="68">
        <v>880</v>
      </c>
      <c r="AV279" s="78">
        <f t="shared" si="52"/>
        <v>-41750.87</v>
      </c>
      <c r="AW279" s="37">
        <v>10842.55</v>
      </c>
    </row>
    <row r="280" spans="1:49" ht="18">
      <c r="A280" s="1">
        <v>270</v>
      </c>
      <c r="B280" s="1" t="s">
        <v>240</v>
      </c>
      <c r="C280" s="1">
        <v>463.6</v>
      </c>
      <c r="D280" s="1">
        <v>0</v>
      </c>
      <c r="E280" s="1">
        <f t="shared" si="47"/>
        <v>463.6</v>
      </c>
      <c r="F280" s="14">
        <v>7.87</v>
      </c>
      <c r="G280" s="2">
        <f t="shared" si="46"/>
        <v>3648.532</v>
      </c>
      <c r="H280" s="2">
        <f t="shared" si="45"/>
        <v>21891.192000000003</v>
      </c>
      <c r="I280" s="1">
        <v>8.18</v>
      </c>
      <c r="J280" s="2">
        <f t="shared" si="48"/>
        <v>3792.248</v>
      </c>
      <c r="K280" s="2">
        <f t="shared" si="49"/>
        <v>22753.488</v>
      </c>
      <c r="L280" s="16">
        <f t="shared" si="50"/>
        <v>44644.68000000001</v>
      </c>
      <c r="M280" s="2"/>
      <c r="N280" s="33">
        <f t="shared" si="51"/>
        <v>44644.68000000001</v>
      </c>
      <c r="O280" s="1">
        <v>0</v>
      </c>
      <c r="P280" s="1">
        <v>3721.5</v>
      </c>
      <c r="Q280" s="9">
        <v>0</v>
      </c>
      <c r="R280" s="6">
        <v>44658.03</v>
      </c>
      <c r="S280" s="1">
        <v>0</v>
      </c>
      <c r="T280" s="1">
        <v>1024.56</v>
      </c>
      <c r="U280" s="1">
        <v>0</v>
      </c>
      <c r="V280" s="1">
        <v>1024.56</v>
      </c>
      <c r="W280" s="1">
        <v>0</v>
      </c>
      <c r="X280" s="1">
        <v>1024.56</v>
      </c>
      <c r="Y280" s="1">
        <v>0</v>
      </c>
      <c r="Z280" s="1">
        <v>1984.97</v>
      </c>
      <c r="AA280" s="1">
        <v>0</v>
      </c>
      <c r="AB280" s="1">
        <v>1024.56</v>
      </c>
      <c r="AC280" s="1">
        <v>0</v>
      </c>
      <c r="AD280" s="1">
        <v>1241.46</v>
      </c>
      <c r="AE280" s="1">
        <v>0</v>
      </c>
      <c r="AF280" s="2">
        <v>1066.28</v>
      </c>
      <c r="AG280" s="1">
        <v>0</v>
      </c>
      <c r="AH280" s="2">
        <v>25742.53</v>
      </c>
      <c r="AI280" s="1">
        <v>0</v>
      </c>
      <c r="AJ280" s="1">
        <v>25030.93</v>
      </c>
      <c r="AK280" s="1">
        <v>0</v>
      </c>
      <c r="AL280" s="1">
        <v>3007.4</v>
      </c>
      <c r="AM280" s="1">
        <v>0</v>
      </c>
      <c r="AN280" s="1">
        <v>1066.28</v>
      </c>
      <c r="AO280" s="1">
        <v>0</v>
      </c>
      <c r="AP280" s="1">
        <v>1066.28</v>
      </c>
      <c r="AQ280" s="9">
        <f t="shared" si="53"/>
        <v>0</v>
      </c>
      <c r="AR280" s="9">
        <f t="shared" si="54"/>
        <v>64304.369999999995</v>
      </c>
      <c r="AS280" s="67">
        <f t="shared" si="55"/>
        <v>64304.369999999995</v>
      </c>
      <c r="AT280" s="68"/>
      <c r="AU280" s="68"/>
      <c r="AV280" s="78">
        <f t="shared" si="52"/>
        <v>-19659.689999999988</v>
      </c>
      <c r="AW280" s="37">
        <v>190236.04</v>
      </c>
    </row>
    <row r="281" spans="1:49" ht="18">
      <c r="A281" s="1">
        <v>271</v>
      </c>
      <c r="B281" s="1" t="s">
        <v>315</v>
      </c>
      <c r="C281" s="1">
        <v>372.9</v>
      </c>
      <c r="D281" s="1">
        <v>0</v>
      </c>
      <c r="E281" s="1">
        <f t="shared" si="47"/>
        <v>372.9</v>
      </c>
      <c r="F281" s="14">
        <v>6.6</v>
      </c>
      <c r="G281" s="2">
        <f t="shared" si="46"/>
        <v>2461.14</v>
      </c>
      <c r="H281" s="2">
        <f t="shared" si="45"/>
        <v>14766.84</v>
      </c>
      <c r="I281" s="1">
        <v>6.86</v>
      </c>
      <c r="J281" s="2">
        <f t="shared" si="48"/>
        <v>2558.094</v>
      </c>
      <c r="K281" s="2">
        <f t="shared" si="49"/>
        <v>15348.564</v>
      </c>
      <c r="L281" s="16">
        <f t="shared" si="50"/>
        <v>30115.404000000002</v>
      </c>
      <c r="M281" s="2"/>
      <c r="N281" s="33">
        <f t="shared" si="51"/>
        <v>30115.404000000002</v>
      </c>
      <c r="O281" s="1">
        <v>0</v>
      </c>
      <c r="P281" s="1">
        <v>2510.36</v>
      </c>
      <c r="Q281" s="9">
        <v>0</v>
      </c>
      <c r="R281" s="6">
        <v>30124.35</v>
      </c>
      <c r="S281" s="1">
        <v>0</v>
      </c>
      <c r="T281" s="1">
        <v>824.11</v>
      </c>
      <c r="U281" s="1">
        <v>0</v>
      </c>
      <c r="V281" s="1">
        <v>824.11</v>
      </c>
      <c r="W281" s="1">
        <v>0</v>
      </c>
      <c r="X281" s="1">
        <v>824.11</v>
      </c>
      <c r="Y281" s="1">
        <v>0</v>
      </c>
      <c r="Z281" s="1">
        <v>1248.86</v>
      </c>
      <c r="AA281" s="1">
        <v>0</v>
      </c>
      <c r="AB281" s="1">
        <v>824.11</v>
      </c>
      <c r="AC281" s="1">
        <v>0</v>
      </c>
      <c r="AD281" s="1">
        <v>1041.01</v>
      </c>
      <c r="AE281" s="1">
        <v>0</v>
      </c>
      <c r="AF281" s="2">
        <v>16225.21</v>
      </c>
      <c r="AG281" s="1">
        <v>0</v>
      </c>
      <c r="AH281" s="2">
        <v>857.67</v>
      </c>
      <c r="AI281" s="1">
        <v>0</v>
      </c>
      <c r="AJ281" s="1">
        <v>1505.32</v>
      </c>
      <c r="AK281" s="1">
        <v>0</v>
      </c>
      <c r="AL281" s="1">
        <v>1299.41</v>
      </c>
      <c r="AM281" s="1">
        <v>0</v>
      </c>
      <c r="AN281" s="1">
        <v>7489.07</v>
      </c>
      <c r="AO281" s="1">
        <v>0</v>
      </c>
      <c r="AP281" s="1">
        <v>857.67</v>
      </c>
      <c r="AQ281" s="9">
        <f t="shared" si="53"/>
        <v>0</v>
      </c>
      <c r="AR281" s="9">
        <f t="shared" si="54"/>
        <v>33820.65999999999</v>
      </c>
      <c r="AS281" s="67">
        <f t="shared" si="55"/>
        <v>33820.65999999999</v>
      </c>
      <c r="AT281" s="68"/>
      <c r="AU281" s="68"/>
      <c r="AV281" s="78">
        <f t="shared" si="52"/>
        <v>-3705.2559999999867</v>
      </c>
      <c r="AW281" s="37">
        <v>179271.28</v>
      </c>
    </row>
    <row r="282" spans="1:49" ht="18">
      <c r="A282" s="1">
        <v>272</v>
      </c>
      <c r="B282" s="1" t="s">
        <v>353</v>
      </c>
      <c r="C282" s="1">
        <v>1589</v>
      </c>
      <c r="D282" s="1">
        <v>0</v>
      </c>
      <c r="E282" s="1">
        <f t="shared" si="47"/>
        <v>1589</v>
      </c>
      <c r="F282" s="14">
        <v>12.77</v>
      </c>
      <c r="G282" s="2">
        <f t="shared" si="46"/>
        <v>20291.53</v>
      </c>
      <c r="H282" s="2">
        <f t="shared" si="45"/>
        <v>121749.18</v>
      </c>
      <c r="I282" s="1">
        <v>13.29</v>
      </c>
      <c r="J282" s="2">
        <f t="shared" si="48"/>
        <v>21117.809999999998</v>
      </c>
      <c r="K282" s="2">
        <f t="shared" si="49"/>
        <v>126706.85999999999</v>
      </c>
      <c r="L282" s="16">
        <f t="shared" si="50"/>
        <v>248456.03999999998</v>
      </c>
      <c r="M282" s="2"/>
      <c r="N282" s="33">
        <f t="shared" si="51"/>
        <v>248456.03999999998</v>
      </c>
      <c r="O282" s="1">
        <v>0</v>
      </c>
      <c r="P282" s="1">
        <v>20697.36</v>
      </c>
      <c r="Q282" s="9">
        <v>0</v>
      </c>
      <c r="R282" s="6">
        <v>248368.33</v>
      </c>
      <c r="S282" s="1">
        <v>0</v>
      </c>
      <c r="T282" s="1">
        <v>14885.2</v>
      </c>
      <c r="U282" s="1">
        <v>0</v>
      </c>
      <c r="V282" s="1">
        <v>6912.2</v>
      </c>
      <c r="W282" s="1">
        <v>0</v>
      </c>
      <c r="X282" s="1">
        <v>7287.78</v>
      </c>
      <c r="Y282" s="1">
        <v>0</v>
      </c>
      <c r="Z282" s="1">
        <v>18600.03</v>
      </c>
      <c r="AA282" s="1">
        <v>0</v>
      </c>
      <c r="AB282" s="1">
        <v>7366.98</v>
      </c>
      <c r="AC282" s="1">
        <v>0</v>
      </c>
      <c r="AD282" s="1">
        <v>10958</v>
      </c>
      <c r="AE282" s="1">
        <v>0</v>
      </c>
      <c r="AF282" s="2">
        <v>14356.17</v>
      </c>
      <c r="AG282" s="1">
        <v>0</v>
      </c>
      <c r="AH282" s="2">
        <v>9393.85</v>
      </c>
      <c r="AI282" s="1">
        <v>0</v>
      </c>
      <c r="AJ282" s="1">
        <v>10152.58</v>
      </c>
      <c r="AK282" s="1">
        <v>0</v>
      </c>
      <c r="AL282" s="1">
        <v>12296.24</v>
      </c>
      <c r="AM282" s="1">
        <v>0</v>
      </c>
      <c r="AN282" s="1">
        <v>7590.43</v>
      </c>
      <c r="AO282" s="1">
        <v>0</v>
      </c>
      <c r="AP282" s="1">
        <v>16560.6</v>
      </c>
      <c r="AQ282" s="9">
        <f t="shared" si="53"/>
        <v>0</v>
      </c>
      <c r="AR282" s="9">
        <f t="shared" si="54"/>
        <v>136360.06000000003</v>
      </c>
      <c r="AS282" s="67">
        <f t="shared" si="55"/>
        <v>136360.06000000003</v>
      </c>
      <c r="AT282" s="68"/>
      <c r="AU282" s="68"/>
      <c r="AV282" s="78">
        <f t="shared" si="52"/>
        <v>112095.97999999995</v>
      </c>
      <c r="AW282" s="37">
        <v>307365.39</v>
      </c>
    </row>
    <row r="283" spans="1:49" ht="18">
      <c r="A283" s="1">
        <v>273</v>
      </c>
      <c r="B283" s="1" t="s">
        <v>241</v>
      </c>
      <c r="C283" s="1">
        <v>906.8</v>
      </c>
      <c r="D283" s="1">
        <v>0</v>
      </c>
      <c r="E283" s="1">
        <f t="shared" si="47"/>
        <v>906.8</v>
      </c>
      <c r="F283" s="14">
        <v>12.47</v>
      </c>
      <c r="G283" s="2">
        <f t="shared" si="46"/>
        <v>11307.796</v>
      </c>
      <c r="H283" s="2">
        <f aca="true" t="shared" si="56" ref="H283:H303">G283*6</f>
        <v>67846.776</v>
      </c>
      <c r="I283" s="1">
        <v>13.06</v>
      </c>
      <c r="J283" s="2">
        <f t="shared" si="48"/>
        <v>11842.807999999999</v>
      </c>
      <c r="K283" s="2">
        <f t="shared" si="49"/>
        <v>71056.848</v>
      </c>
      <c r="L283" s="16">
        <f t="shared" si="50"/>
        <v>138903.624</v>
      </c>
      <c r="M283" s="2">
        <v>-8148.49</v>
      </c>
      <c r="N283" s="33">
        <f t="shared" si="51"/>
        <v>130755.134</v>
      </c>
      <c r="O283" s="1">
        <v>0</v>
      </c>
      <c r="P283" s="1">
        <v>10854.91</v>
      </c>
      <c r="Q283" s="9">
        <v>0</v>
      </c>
      <c r="R283" s="6">
        <v>130258.93</v>
      </c>
      <c r="S283" s="1">
        <v>0</v>
      </c>
      <c r="T283" s="1">
        <v>2181.68</v>
      </c>
      <c r="U283" s="1">
        <v>0</v>
      </c>
      <c r="V283" s="1">
        <v>6572.96</v>
      </c>
      <c r="W283" s="1">
        <v>0</v>
      </c>
      <c r="X283" s="1">
        <v>48359.06</v>
      </c>
      <c r="Y283" s="1">
        <v>0</v>
      </c>
      <c r="Z283" s="1">
        <v>3142.09</v>
      </c>
      <c r="AA283" s="1">
        <v>0</v>
      </c>
      <c r="AB283" s="1">
        <v>2181.68</v>
      </c>
      <c r="AC283" s="1">
        <v>0</v>
      </c>
      <c r="AD283" s="1">
        <v>2777.02</v>
      </c>
      <c r="AE283" s="1">
        <v>0</v>
      </c>
      <c r="AF283" s="2">
        <v>3114.49</v>
      </c>
      <c r="AG283" s="1">
        <v>0</v>
      </c>
      <c r="AH283" s="2">
        <v>3331.04</v>
      </c>
      <c r="AI283" s="1">
        <v>0</v>
      </c>
      <c r="AJ283" s="1">
        <v>2263.29</v>
      </c>
      <c r="AK283" s="1">
        <v>0</v>
      </c>
      <c r="AL283" s="1">
        <v>4761.49</v>
      </c>
      <c r="AM283" s="1">
        <v>0</v>
      </c>
      <c r="AN283" s="1">
        <v>2263.29</v>
      </c>
      <c r="AO283" s="1">
        <v>0</v>
      </c>
      <c r="AP283" s="1">
        <v>2263.29</v>
      </c>
      <c r="AQ283" s="9">
        <f t="shared" si="53"/>
        <v>0</v>
      </c>
      <c r="AR283" s="9">
        <f t="shared" si="54"/>
        <v>83211.37999999998</v>
      </c>
      <c r="AS283" s="67">
        <f t="shared" si="55"/>
        <v>83211.37999999998</v>
      </c>
      <c r="AT283" s="68"/>
      <c r="AU283" s="68">
        <v>880</v>
      </c>
      <c r="AV283" s="78">
        <f t="shared" si="52"/>
        <v>46663.75400000003</v>
      </c>
      <c r="AW283" s="37">
        <v>20908.2</v>
      </c>
    </row>
    <row r="284" spans="1:49" ht="18">
      <c r="A284" s="1">
        <v>274</v>
      </c>
      <c r="B284" s="1" t="s">
        <v>242</v>
      </c>
      <c r="C284" s="1">
        <v>511.9</v>
      </c>
      <c r="D284" s="1">
        <v>0</v>
      </c>
      <c r="E284" s="1">
        <f t="shared" si="47"/>
        <v>511.9</v>
      </c>
      <c r="F284" s="14">
        <v>12.43</v>
      </c>
      <c r="G284" s="2">
        <f t="shared" si="46"/>
        <v>6362.9169999999995</v>
      </c>
      <c r="H284" s="2">
        <f t="shared" si="56"/>
        <v>38177.50199999999</v>
      </c>
      <c r="I284" s="1">
        <v>12.92</v>
      </c>
      <c r="J284" s="2">
        <f t="shared" si="48"/>
        <v>6613.748</v>
      </c>
      <c r="K284" s="2">
        <f t="shared" si="49"/>
        <v>39682.488</v>
      </c>
      <c r="L284" s="16">
        <f t="shared" si="50"/>
        <v>77859.98999999999</v>
      </c>
      <c r="M284" s="2">
        <v>-10365.62</v>
      </c>
      <c r="N284" s="33">
        <f t="shared" si="51"/>
        <v>67494.37</v>
      </c>
      <c r="O284" s="1">
        <v>0</v>
      </c>
      <c r="P284" s="1">
        <v>5626.37</v>
      </c>
      <c r="Q284" s="9">
        <v>0</v>
      </c>
      <c r="R284" s="6">
        <v>67516.48</v>
      </c>
      <c r="S284" s="1">
        <v>0</v>
      </c>
      <c r="T284" s="1">
        <v>1308.95</v>
      </c>
      <c r="U284" s="1">
        <v>0</v>
      </c>
      <c r="V284" s="1">
        <v>1308.95</v>
      </c>
      <c r="W284" s="1">
        <v>0</v>
      </c>
      <c r="X284" s="1">
        <v>2086.88</v>
      </c>
      <c r="Y284" s="1">
        <v>0</v>
      </c>
      <c r="Z284" s="1">
        <v>2269.36</v>
      </c>
      <c r="AA284" s="1">
        <v>0</v>
      </c>
      <c r="AB284" s="1">
        <v>1308.95</v>
      </c>
      <c r="AC284" s="1">
        <v>0</v>
      </c>
      <c r="AD284" s="1">
        <v>1624.31</v>
      </c>
      <c r="AE284" s="1">
        <v>0</v>
      </c>
      <c r="AF284" s="2">
        <v>2038.22</v>
      </c>
      <c r="AG284" s="1">
        <v>0</v>
      </c>
      <c r="AH284" s="2">
        <v>3866.33</v>
      </c>
      <c r="AI284" s="1">
        <v>0</v>
      </c>
      <c r="AJ284" s="1">
        <v>2798.58</v>
      </c>
      <c r="AK284" s="1">
        <v>0</v>
      </c>
      <c r="AL284" s="1">
        <v>4626.19</v>
      </c>
      <c r="AM284" s="1">
        <v>0</v>
      </c>
      <c r="AN284" s="1">
        <v>2127.99</v>
      </c>
      <c r="AO284" s="1">
        <v>0</v>
      </c>
      <c r="AP284" s="1">
        <v>2127.99</v>
      </c>
      <c r="AQ284" s="9">
        <f t="shared" si="53"/>
        <v>0</v>
      </c>
      <c r="AR284" s="9">
        <f t="shared" si="54"/>
        <v>27492.699999999997</v>
      </c>
      <c r="AS284" s="67">
        <f t="shared" si="55"/>
        <v>27492.699999999997</v>
      </c>
      <c r="AT284" s="68"/>
      <c r="AU284" s="68">
        <v>880</v>
      </c>
      <c r="AV284" s="78">
        <f t="shared" si="52"/>
        <v>39121.67</v>
      </c>
      <c r="AW284" s="37">
        <v>14604.58</v>
      </c>
    </row>
    <row r="285" spans="1:49" ht="18">
      <c r="A285" s="1">
        <v>275</v>
      </c>
      <c r="B285" s="1" t="s">
        <v>243</v>
      </c>
      <c r="C285" s="1">
        <v>1345.9</v>
      </c>
      <c r="D285" s="1">
        <v>0</v>
      </c>
      <c r="E285" s="1">
        <f t="shared" si="47"/>
        <v>1345.9</v>
      </c>
      <c r="F285" s="14">
        <v>12.78</v>
      </c>
      <c r="G285" s="2">
        <f t="shared" si="46"/>
        <v>17200.602</v>
      </c>
      <c r="H285" s="2">
        <f t="shared" si="56"/>
        <v>103203.612</v>
      </c>
      <c r="I285" s="1">
        <v>13.29</v>
      </c>
      <c r="J285" s="2">
        <f t="shared" si="48"/>
        <v>17887.011</v>
      </c>
      <c r="K285" s="2">
        <f t="shared" si="49"/>
        <v>107322.06599999999</v>
      </c>
      <c r="L285" s="16">
        <f t="shared" si="50"/>
        <v>210525.67799999999</v>
      </c>
      <c r="M285" s="2"/>
      <c r="N285" s="33">
        <f t="shared" si="51"/>
        <v>210525.67799999999</v>
      </c>
      <c r="O285" s="1">
        <v>9801.92</v>
      </c>
      <c r="P285" s="1">
        <v>7742.69</v>
      </c>
      <c r="Q285" s="9">
        <v>117623.05</v>
      </c>
      <c r="R285" s="6">
        <v>92912.32</v>
      </c>
      <c r="S285" s="1">
        <v>2126.52</v>
      </c>
      <c r="T285" s="1">
        <v>3864.33</v>
      </c>
      <c r="U285" s="1">
        <v>2126.52</v>
      </c>
      <c r="V285" s="1">
        <v>4346.87</v>
      </c>
      <c r="W285" s="1">
        <v>2126.52</v>
      </c>
      <c r="X285" s="1">
        <v>3152.09</v>
      </c>
      <c r="Y285" s="1">
        <v>6369.18</v>
      </c>
      <c r="Z285" s="1">
        <v>7509.75</v>
      </c>
      <c r="AA285" s="1">
        <v>5828.31</v>
      </c>
      <c r="AB285" s="1">
        <v>3152.09</v>
      </c>
      <c r="AC285" s="1">
        <v>10261.25</v>
      </c>
      <c r="AD285" s="1">
        <v>3152.09</v>
      </c>
      <c r="AE285" s="1">
        <v>4710.65</v>
      </c>
      <c r="AF285" s="2">
        <v>13009.31</v>
      </c>
      <c r="AG285" s="1">
        <v>4710.65</v>
      </c>
      <c r="AH285" s="2">
        <v>5222.51</v>
      </c>
      <c r="AI285" s="1">
        <v>6210.03</v>
      </c>
      <c r="AJ285" s="1">
        <v>3273.22</v>
      </c>
      <c r="AK285" s="1">
        <v>2662.48</v>
      </c>
      <c r="AL285" s="1">
        <v>4193.67</v>
      </c>
      <c r="AM285" s="1">
        <v>16463.25</v>
      </c>
      <c r="AN285" s="1">
        <v>3273.22</v>
      </c>
      <c r="AO285" s="1">
        <v>3203.9</v>
      </c>
      <c r="AP285" s="1">
        <v>3606.51</v>
      </c>
      <c r="AQ285" s="9">
        <f t="shared" si="53"/>
        <v>66799.26</v>
      </c>
      <c r="AR285" s="9">
        <f t="shared" si="54"/>
        <v>57755.66</v>
      </c>
      <c r="AS285" s="67">
        <f t="shared" si="55"/>
        <v>124554.92</v>
      </c>
      <c r="AT285" s="68"/>
      <c r="AU285" s="68"/>
      <c r="AV285" s="78">
        <f t="shared" si="52"/>
        <v>85970.75799999999</v>
      </c>
      <c r="AW285" s="37">
        <v>393773.1</v>
      </c>
    </row>
    <row r="286" spans="1:49" ht="18">
      <c r="A286" s="1">
        <v>276</v>
      </c>
      <c r="B286" s="1" t="s">
        <v>244</v>
      </c>
      <c r="C286" s="1">
        <v>959.9</v>
      </c>
      <c r="D286" s="1">
        <v>0</v>
      </c>
      <c r="E286" s="1">
        <f t="shared" si="47"/>
        <v>959.9</v>
      </c>
      <c r="F286" s="14">
        <v>9.51</v>
      </c>
      <c r="G286" s="2">
        <f t="shared" si="46"/>
        <v>9128.649</v>
      </c>
      <c r="H286" s="2">
        <f t="shared" si="56"/>
        <v>54771.894</v>
      </c>
      <c r="I286" s="1">
        <v>9.98</v>
      </c>
      <c r="J286" s="2">
        <f t="shared" si="48"/>
        <v>9579.802</v>
      </c>
      <c r="K286" s="2">
        <f t="shared" si="49"/>
        <v>57478.812</v>
      </c>
      <c r="L286" s="16">
        <f t="shared" si="50"/>
        <v>112250.706</v>
      </c>
      <c r="M286" s="2"/>
      <c r="N286" s="33">
        <f t="shared" si="51"/>
        <v>112250.706</v>
      </c>
      <c r="O286" s="1">
        <v>0</v>
      </c>
      <c r="P286" s="1">
        <v>9311.22</v>
      </c>
      <c r="Q286" s="9">
        <v>0</v>
      </c>
      <c r="R286" s="6">
        <v>111734.66</v>
      </c>
      <c r="S286" s="1">
        <v>0</v>
      </c>
      <c r="T286" s="1">
        <v>2299.03</v>
      </c>
      <c r="U286" s="1">
        <v>0</v>
      </c>
      <c r="V286" s="1">
        <v>2299.03</v>
      </c>
      <c r="W286" s="1">
        <v>0</v>
      </c>
      <c r="X286" s="1">
        <v>2299.03</v>
      </c>
      <c r="Y286" s="1">
        <v>0</v>
      </c>
      <c r="Z286" s="1">
        <v>3259.44</v>
      </c>
      <c r="AA286" s="1">
        <v>0</v>
      </c>
      <c r="AB286" s="1">
        <v>4234.07</v>
      </c>
      <c r="AC286" s="1">
        <v>0</v>
      </c>
      <c r="AD286" s="1">
        <v>13824.62</v>
      </c>
      <c r="AE286" s="1">
        <v>0</v>
      </c>
      <c r="AF286" s="2">
        <v>2385.42</v>
      </c>
      <c r="AG286" s="1">
        <v>0</v>
      </c>
      <c r="AH286" s="2">
        <v>3687.42</v>
      </c>
      <c r="AI286" s="1">
        <v>0</v>
      </c>
      <c r="AJ286" s="1">
        <v>7322.54</v>
      </c>
      <c r="AK286" s="1">
        <v>0</v>
      </c>
      <c r="AL286" s="1">
        <v>4883.62</v>
      </c>
      <c r="AM286" s="1">
        <v>0</v>
      </c>
      <c r="AN286" s="1">
        <v>6257.98</v>
      </c>
      <c r="AO286" s="1">
        <v>0</v>
      </c>
      <c r="AP286" s="1">
        <v>3106.45</v>
      </c>
      <c r="AQ286" s="9">
        <f t="shared" si="53"/>
        <v>0</v>
      </c>
      <c r="AR286" s="9">
        <f t="shared" si="54"/>
        <v>55858.649999999994</v>
      </c>
      <c r="AS286" s="67">
        <f t="shared" si="55"/>
        <v>55858.649999999994</v>
      </c>
      <c r="AT286" s="68"/>
      <c r="AU286" s="68"/>
      <c r="AV286" s="78">
        <f t="shared" si="52"/>
        <v>56392.05600000001</v>
      </c>
      <c r="AW286" s="37">
        <v>17322.79</v>
      </c>
    </row>
    <row r="287" spans="1:49" ht="18">
      <c r="A287" s="1">
        <v>277</v>
      </c>
      <c r="B287" s="1" t="s">
        <v>245</v>
      </c>
      <c r="C287" s="1">
        <v>745.2</v>
      </c>
      <c r="D287" s="1">
        <v>0</v>
      </c>
      <c r="E287" s="1">
        <f t="shared" si="47"/>
        <v>745.2</v>
      </c>
      <c r="F287" s="14">
        <v>12.78</v>
      </c>
      <c r="G287" s="2">
        <f t="shared" si="46"/>
        <v>9523.656</v>
      </c>
      <c r="H287" s="2">
        <f t="shared" si="56"/>
        <v>57141.936</v>
      </c>
      <c r="I287" s="1">
        <v>13.29</v>
      </c>
      <c r="J287" s="2">
        <f t="shared" si="48"/>
        <v>9903.708</v>
      </c>
      <c r="K287" s="2">
        <f t="shared" si="49"/>
        <v>59422.24800000001</v>
      </c>
      <c r="L287" s="16">
        <f t="shared" si="50"/>
        <v>116564.18400000001</v>
      </c>
      <c r="M287" s="2">
        <v>-10737.07</v>
      </c>
      <c r="N287" s="33">
        <f t="shared" si="51"/>
        <v>105827.114</v>
      </c>
      <c r="O287" s="1">
        <v>4960.7</v>
      </c>
      <c r="P287" s="1">
        <v>3858.67</v>
      </c>
      <c r="Q287" s="9">
        <v>59528.44</v>
      </c>
      <c r="R287" s="6">
        <v>46304.04</v>
      </c>
      <c r="S287" s="1">
        <v>738.15</v>
      </c>
      <c r="T287" s="1">
        <v>1824.54</v>
      </c>
      <c r="U287" s="1">
        <v>1562.3</v>
      </c>
      <c r="V287" s="1">
        <v>2366.84</v>
      </c>
      <c r="W287" s="1">
        <v>0</v>
      </c>
      <c r="X287" s="1">
        <v>3204.8</v>
      </c>
      <c r="Y287" s="1">
        <v>1788.23</v>
      </c>
      <c r="Z287" s="1">
        <v>2360.2</v>
      </c>
      <c r="AA287" s="1">
        <v>0</v>
      </c>
      <c r="AB287" s="1">
        <v>3240.99</v>
      </c>
      <c r="AC287" s="1">
        <v>0</v>
      </c>
      <c r="AD287" s="1">
        <v>1824.54</v>
      </c>
      <c r="AE287" s="1">
        <v>5679.06</v>
      </c>
      <c r="AF287" s="2">
        <v>44272.06</v>
      </c>
      <c r="AG287" s="1">
        <v>0</v>
      </c>
      <c r="AH287" s="2">
        <v>1891.61</v>
      </c>
      <c r="AI287" s="1">
        <v>1499.38</v>
      </c>
      <c r="AJ287" s="1">
        <v>2767.58</v>
      </c>
      <c r="AK287" s="1">
        <v>1226.34</v>
      </c>
      <c r="AL287" s="1">
        <v>10327.55</v>
      </c>
      <c r="AM287" s="1">
        <v>0</v>
      </c>
      <c r="AN287" s="1">
        <v>1969.08</v>
      </c>
      <c r="AO287" s="1">
        <v>24.48</v>
      </c>
      <c r="AP287" s="1">
        <v>1891.61</v>
      </c>
      <c r="AQ287" s="9">
        <f t="shared" si="53"/>
        <v>12517.939999999999</v>
      </c>
      <c r="AR287" s="9">
        <f t="shared" si="54"/>
        <v>77941.40000000001</v>
      </c>
      <c r="AS287" s="67">
        <f t="shared" si="55"/>
        <v>90459.34000000001</v>
      </c>
      <c r="AT287" s="69">
        <v>2230.99</v>
      </c>
      <c r="AU287" s="68">
        <v>880</v>
      </c>
      <c r="AV287" s="78">
        <f t="shared" si="52"/>
        <v>12256.78399999999</v>
      </c>
      <c r="AW287" s="37">
        <v>217800.18</v>
      </c>
    </row>
    <row r="288" spans="1:49" ht="18">
      <c r="A288" s="1">
        <v>278</v>
      </c>
      <c r="B288" s="1" t="s">
        <v>246</v>
      </c>
      <c r="C288" s="1">
        <v>3239.6</v>
      </c>
      <c r="D288" s="1">
        <v>71.5</v>
      </c>
      <c r="E288" s="1">
        <f t="shared" si="47"/>
        <v>3311.1</v>
      </c>
      <c r="F288" s="14">
        <v>11.99</v>
      </c>
      <c r="G288" s="2">
        <f t="shared" si="46"/>
        <v>39700.089</v>
      </c>
      <c r="H288" s="2">
        <f t="shared" si="56"/>
        <v>238200.53399999999</v>
      </c>
      <c r="I288" s="1">
        <v>12.46</v>
      </c>
      <c r="J288" s="2">
        <f t="shared" si="48"/>
        <v>41256.306000000004</v>
      </c>
      <c r="K288" s="2">
        <f t="shared" si="49"/>
        <v>247537.836</v>
      </c>
      <c r="L288" s="16">
        <f t="shared" si="50"/>
        <v>485738.37</v>
      </c>
      <c r="M288" s="2">
        <v>-242238.3</v>
      </c>
      <c r="N288" s="33">
        <f t="shared" si="51"/>
        <v>243500.07</v>
      </c>
      <c r="O288" s="1">
        <v>11499.46</v>
      </c>
      <c r="P288" s="1">
        <v>8808.1</v>
      </c>
      <c r="Q288" s="9">
        <v>137993.58</v>
      </c>
      <c r="R288" s="6">
        <v>105697.21</v>
      </c>
      <c r="S288" s="1">
        <v>17186.68</v>
      </c>
      <c r="T288" s="1">
        <v>20774.31</v>
      </c>
      <c r="U288" s="1">
        <v>24595.95</v>
      </c>
      <c r="V288" s="1">
        <v>9818.41</v>
      </c>
      <c r="W288" s="1">
        <v>22250.67</v>
      </c>
      <c r="X288" s="1">
        <v>15840.39</v>
      </c>
      <c r="Y288" s="1">
        <v>15193.46</v>
      </c>
      <c r="Z288" s="1">
        <v>11852.84</v>
      </c>
      <c r="AA288" s="1">
        <v>9658.06</v>
      </c>
      <c r="AB288" s="1">
        <v>7495.18</v>
      </c>
      <c r="AC288" s="1">
        <v>9006.74</v>
      </c>
      <c r="AD288" s="1">
        <v>13931.26</v>
      </c>
      <c r="AE288" s="1">
        <v>9925.87</v>
      </c>
      <c r="AF288" s="2">
        <v>7948.12</v>
      </c>
      <c r="AG288" s="1">
        <v>42742.47</v>
      </c>
      <c r="AH288" s="2">
        <v>41799.62</v>
      </c>
      <c r="AI288" s="1">
        <v>19217.96</v>
      </c>
      <c r="AJ288" s="1">
        <v>15183.72</v>
      </c>
      <c r="AK288" s="1">
        <v>35974.63</v>
      </c>
      <c r="AL288" s="1">
        <v>15413.22</v>
      </c>
      <c r="AM288" s="1">
        <v>5000.06</v>
      </c>
      <c r="AN288" s="1">
        <v>12803.03</v>
      </c>
      <c r="AO288" s="1">
        <v>5024.54</v>
      </c>
      <c r="AP288" s="1">
        <v>11078.37</v>
      </c>
      <c r="AQ288" s="9">
        <f t="shared" si="53"/>
        <v>215777.09000000003</v>
      </c>
      <c r="AR288" s="9">
        <f t="shared" si="54"/>
        <v>183938.47</v>
      </c>
      <c r="AS288" s="67">
        <f t="shared" si="55"/>
        <v>399715.56000000006</v>
      </c>
      <c r="AT288" s="68"/>
      <c r="AU288" s="68">
        <v>880</v>
      </c>
      <c r="AV288" s="78">
        <f t="shared" si="52"/>
        <v>-157095.49000000005</v>
      </c>
      <c r="AW288" s="37">
        <v>277912.77</v>
      </c>
    </row>
    <row r="289" spans="1:49" ht="18">
      <c r="A289" s="1">
        <v>279</v>
      </c>
      <c r="B289" s="1" t="s">
        <v>247</v>
      </c>
      <c r="C289" s="1">
        <v>3584.2</v>
      </c>
      <c r="D289" s="1">
        <v>480.2</v>
      </c>
      <c r="E289" s="1">
        <f t="shared" si="47"/>
        <v>4064.3999999999996</v>
      </c>
      <c r="F289" s="14">
        <v>12.85</v>
      </c>
      <c r="G289" s="2">
        <f t="shared" si="46"/>
        <v>52227.53999999999</v>
      </c>
      <c r="H289" s="2">
        <f t="shared" si="56"/>
        <v>313365.24</v>
      </c>
      <c r="I289" s="1">
        <v>13.37</v>
      </c>
      <c r="J289" s="2">
        <f t="shared" si="48"/>
        <v>54341.02799999999</v>
      </c>
      <c r="K289" s="2">
        <f t="shared" si="49"/>
        <v>326046.16799999995</v>
      </c>
      <c r="L289" s="16">
        <f t="shared" si="50"/>
        <v>639411.4079999999</v>
      </c>
      <c r="M289" s="2">
        <v>-122638.25</v>
      </c>
      <c r="N289" s="33">
        <f t="shared" si="51"/>
        <v>516773.15799999994</v>
      </c>
      <c r="O289" s="1">
        <v>24703.72</v>
      </c>
      <c r="P289" s="1">
        <v>18348.52</v>
      </c>
      <c r="Q289" s="9">
        <v>296444.59</v>
      </c>
      <c r="R289" s="6">
        <v>220182.25</v>
      </c>
      <c r="S289" s="1">
        <v>6421.75</v>
      </c>
      <c r="T289" s="1">
        <v>40933.75</v>
      </c>
      <c r="U289" s="1">
        <v>8838.21</v>
      </c>
      <c r="V289" s="1">
        <v>9648.91</v>
      </c>
      <c r="W289" s="1">
        <v>6421.75</v>
      </c>
      <c r="X289" s="1">
        <v>15334.04</v>
      </c>
      <c r="Y289" s="1">
        <v>10709.68</v>
      </c>
      <c r="Z289" s="1">
        <v>13276.52</v>
      </c>
      <c r="AA289" s="1">
        <v>22264.31</v>
      </c>
      <c r="AB289" s="1">
        <v>63325.54</v>
      </c>
      <c r="AC289" s="1">
        <v>62556.79</v>
      </c>
      <c r="AD289" s="1">
        <v>82401.49</v>
      </c>
      <c r="AE289" s="1">
        <v>29637.09</v>
      </c>
      <c r="AF289" s="2">
        <v>10378.08</v>
      </c>
      <c r="AG289" s="1">
        <v>95817.73</v>
      </c>
      <c r="AH289" s="2">
        <v>13665.7</v>
      </c>
      <c r="AI289" s="1">
        <v>108202.51</v>
      </c>
      <c r="AJ289" s="1">
        <v>15455.22</v>
      </c>
      <c r="AK289" s="1">
        <v>154979.44</v>
      </c>
      <c r="AL289" s="1">
        <v>12996.99</v>
      </c>
      <c r="AM289" s="1">
        <v>11754</v>
      </c>
      <c r="AN289" s="1">
        <v>11420.79</v>
      </c>
      <c r="AO289" s="1">
        <v>8938.76</v>
      </c>
      <c r="AP289" s="1">
        <v>9348.12</v>
      </c>
      <c r="AQ289" s="9">
        <f t="shared" si="53"/>
        <v>526542.02</v>
      </c>
      <c r="AR289" s="9">
        <f t="shared" si="54"/>
        <v>298185.14999999997</v>
      </c>
      <c r="AS289" s="67">
        <f t="shared" si="55"/>
        <v>824727.1699999999</v>
      </c>
      <c r="AT289" s="68"/>
      <c r="AU289" s="68">
        <v>880</v>
      </c>
      <c r="AV289" s="78">
        <f t="shared" si="52"/>
        <v>-308834.012</v>
      </c>
      <c r="AW289" s="37">
        <v>177374.53</v>
      </c>
    </row>
    <row r="290" spans="1:49" ht="18">
      <c r="A290" s="1">
        <v>280</v>
      </c>
      <c r="B290" s="1" t="s">
        <v>248</v>
      </c>
      <c r="C290" s="1">
        <v>4144.3</v>
      </c>
      <c r="D290" s="1">
        <v>485.4</v>
      </c>
      <c r="E290" s="1">
        <f t="shared" si="47"/>
        <v>4629.7</v>
      </c>
      <c r="F290" s="14">
        <v>12.33</v>
      </c>
      <c r="G290" s="2">
        <f t="shared" si="46"/>
        <v>57084.201</v>
      </c>
      <c r="H290" s="2">
        <f t="shared" si="56"/>
        <v>342505.206</v>
      </c>
      <c r="I290" s="48">
        <v>12.82</v>
      </c>
      <c r="J290" s="2">
        <f t="shared" si="48"/>
        <v>59352.754</v>
      </c>
      <c r="K290" s="2">
        <f t="shared" si="49"/>
        <v>356116.524</v>
      </c>
      <c r="L290" s="16">
        <f t="shared" si="50"/>
        <v>698621.73</v>
      </c>
      <c r="M290" s="2"/>
      <c r="N290" s="33">
        <f t="shared" si="51"/>
        <v>698621.73</v>
      </c>
      <c r="O290" s="1">
        <v>33622.73</v>
      </c>
      <c r="P290" s="1">
        <v>24603.15</v>
      </c>
      <c r="Q290" s="9">
        <v>403472.8</v>
      </c>
      <c r="R290" s="6">
        <v>295237.82</v>
      </c>
      <c r="S290" s="1">
        <v>9587.39</v>
      </c>
      <c r="T290" s="1">
        <v>11920.13</v>
      </c>
      <c r="U290" s="1">
        <v>9368.54</v>
      </c>
      <c r="V290" s="1">
        <v>11189.74</v>
      </c>
      <c r="W290" s="1">
        <v>11476.49</v>
      </c>
      <c r="X290" s="1">
        <v>10586.94</v>
      </c>
      <c r="Y290" s="1">
        <v>25726.45</v>
      </c>
      <c r="Z290" s="1">
        <v>11122.6</v>
      </c>
      <c r="AA290" s="1">
        <v>16672.35</v>
      </c>
      <c r="AB290" s="1">
        <v>14590.08</v>
      </c>
      <c r="AC290" s="1">
        <v>15555.79</v>
      </c>
      <c r="AD290" s="1">
        <v>10902.3</v>
      </c>
      <c r="AE290" s="1">
        <v>33947.58</v>
      </c>
      <c r="AF290" s="2">
        <v>71172.19</v>
      </c>
      <c r="AG290" s="1">
        <v>29061.21</v>
      </c>
      <c r="AH290" s="2">
        <v>11003.61</v>
      </c>
      <c r="AI290" s="1">
        <v>21819.01</v>
      </c>
      <c r="AJ290" s="1">
        <v>14395.41</v>
      </c>
      <c r="AK290" s="1">
        <v>36784.97</v>
      </c>
      <c r="AL290" s="1">
        <v>13346.68</v>
      </c>
      <c r="AM290" s="1">
        <v>49300.56</v>
      </c>
      <c r="AN290" s="1">
        <v>23520.72</v>
      </c>
      <c r="AO290" s="1">
        <v>47517.62</v>
      </c>
      <c r="AP290" s="1">
        <v>42541.32</v>
      </c>
      <c r="AQ290" s="9">
        <f t="shared" si="53"/>
        <v>306817.96</v>
      </c>
      <c r="AR290" s="9">
        <f t="shared" si="54"/>
        <v>246291.71999999997</v>
      </c>
      <c r="AS290" s="67">
        <f t="shared" si="55"/>
        <v>553109.6799999999</v>
      </c>
      <c r="AT290" s="68"/>
      <c r="AU290" s="68"/>
      <c r="AV290" s="78">
        <f t="shared" si="52"/>
        <v>145512.05000000005</v>
      </c>
      <c r="AW290" s="37">
        <v>267016.4</v>
      </c>
    </row>
    <row r="291" spans="1:49" ht="18">
      <c r="A291" s="1">
        <v>281</v>
      </c>
      <c r="B291" s="1" t="s">
        <v>249</v>
      </c>
      <c r="C291" s="1">
        <v>187.7</v>
      </c>
      <c r="D291" s="1">
        <v>0</v>
      </c>
      <c r="E291" s="1">
        <f t="shared" si="47"/>
        <v>187.7</v>
      </c>
      <c r="F291" s="14">
        <v>6.6</v>
      </c>
      <c r="G291" s="2">
        <f t="shared" si="46"/>
        <v>1238.82</v>
      </c>
      <c r="H291" s="2">
        <f t="shared" si="56"/>
        <v>7432.92</v>
      </c>
      <c r="I291" s="1"/>
      <c r="J291" s="2">
        <f t="shared" si="48"/>
        <v>0</v>
      </c>
      <c r="K291" s="2">
        <f t="shared" si="49"/>
        <v>0</v>
      </c>
      <c r="L291" s="16">
        <f t="shared" si="50"/>
        <v>7432.92</v>
      </c>
      <c r="M291" s="2"/>
      <c r="N291" s="33">
        <f t="shared" si="51"/>
        <v>7432.92</v>
      </c>
      <c r="O291" s="1">
        <v>712.21</v>
      </c>
      <c r="P291" s="1">
        <v>551.39</v>
      </c>
      <c r="Q291" s="9">
        <v>8546.51</v>
      </c>
      <c r="R291" s="6">
        <v>6616.65</v>
      </c>
      <c r="S291" s="1">
        <v>0</v>
      </c>
      <c r="T291" s="1">
        <v>414.82</v>
      </c>
      <c r="U291" s="1">
        <v>0</v>
      </c>
      <c r="V291" s="1">
        <v>414.82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2">
        <v>0</v>
      </c>
      <c r="AG291" s="1">
        <v>0</v>
      </c>
      <c r="AH291" s="2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9">
        <f t="shared" si="53"/>
        <v>0</v>
      </c>
      <c r="AR291" s="9">
        <f t="shared" si="54"/>
        <v>829.64</v>
      </c>
      <c r="AS291" s="67">
        <f t="shared" si="55"/>
        <v>829.64</v>
      </c>
      <c r="AT291" s="68"/>
      <c r="AU291" s="68"/>
      <c r="AV291" s="78">
        <f t="shared" si="52"/>
        <v>6603.28</v>
      </c>
      <c r="AW291" s="25">
        <v>69142.45</v>
      </c>
    </row>
    <row r="292" spans="1:61" s="39" customFormat="1" ht="18">
      <c r="A292" s="1">
        <v>282</v>
      </c>
      <c r="B292" s="1" t="s">
        <v>250</v>
      </c>
      <c r="C292" s="1">
        <v>255.5</v>
      </c>
      <c r="D292" s="1">
        <v>0</v>
      </c>
      <c r="E292" s="1">
        <f t="shared" si="47"/>
        <v>255.5</v>
      </c>
      <c r="F292" s="14">
        <v>6.6</v>
      </c>
      <c r="G292" s="2">
        <f t="shared" si="46"/>
        <v>1686.3</v>
      </c>
      <c r="H292" s="2">
        <f t="shared" si="56"/>
        <v>10117.8</v>
      </c>
      <c r="I292" s="1">
        <v>6.86</v>
      </c>
      <c r="J292" s="2">
        <f t="shared" si="48"/>
        <v>1752.73</v>
      </c>
      <c r="K292" s="2">
        <f t="shared" si="49"/>
        <v>10516.380000000001</v>
      </c>
      <c r="L292" s="16">
        <f t="shared" si="50"/>
        <v>20634.18</v>
      </c>
      <c r="M292" s="2">
        <v>-42121.17</v>
      </c>
      <c r="N292" s="33">
        <f t="shared" si="51"/>
        <v>-21486.989999999998</v>
      </c>
      <c r="O292" s="1">
        <v>0</v>
      </c>
      <c r="P292" s="1">
        <v>575.95</v>
      </c>
      <c r="Q292" s="9">
        <v>0</v>
      </c>
      <c r="R292" s="6">
        <v>6911.38</v>
      </c>
      <c r="S292" s="1">
        <v>0</v>
      </c>
      <c r="T292" s="1">
        <v>564.66</v>
      </c>
      <c r="U292" s="1">
        <v>0</v>
      </c>
      <c r="V292" s="1">
        <v>564.66</v>
      </c>
      <c r="W292" s="1">
        <v>0</v>
      </c>
      <c r="X292" s="1">
        <v>564.66</v>
      </c>
      <c r="Y292" s="1">
        <v>0</v>
      </c>
      <c r="Z292" s="1">
        <v>989.41</v>
      </c>
      <c r="AA292" s="1">
        <v>0</v>
      </c>
      <c r="AB292" s="1">
        <v>564.66</v>
      </c>
      <c r="AC292" s="1">
        <v>0</v>
      </c>
      <c r="AD292" s="1">
        <v>564.66</v>
      </c>
      <c r="AE292" s="1">
        <v>0</v>
      </c>
      <c r="AF292" s="2">
        <v>587.65</v>
      </c>
      <c r="AG292" s="1">
        <v>0</v>
      </c>
      <c r="AH292" s="2">
        <v>587.65</v>
      </c>
      <c r="AI292" s="1">
        <v>0</v>
      </c>
      <c r="AJ292" s="1">
        <v>587.65</v>
      </c>
      <c r="AK292" s="1">
        <v>0</v>
      </c>
      <c r="AL292" s="1">
        <v>1029.39</v>
      </c>
      <c r="AM292" s="1">
        <v>0</v>
      </c>
      <c r="AN292" s="1">
        <v>587.65</v>
      </c>
      <c r="AO292" s="1">
        <v>0</v>
      </c>
      <c r="AP292" s="1">
        <v>587.65</v>
      </c>
      <c r="AQ292" s="9">
        <f t="shared" si="53"/>
        <v>0</v>
      </c>
      <c r="AR292" s="9">
        <f t="shared" si="54"/>
        <v>7780.3499999999985</v>
      </c>
      <c r="AS292" s="67">
        <f t="shared" si="55"/>
        <v>7780.3499999999985</v>
      </c>
      <c r="AT292" s="68"/>
      <c r="AU292" s="68"/>
      <c r="AV292" s="78">
        <f t="shared" si="52"/>
        <v>-29267.339999999997</v>
      </c>
      <c r="AW292" s="37">
        <v>292645.54</v>
      </c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</row>
    <row r="293" spans="1:61" s="39" customFormat="1" ht="18">
      <c r="A293" s="1">
        <v>283</v>
      </c>
      <c r="B293" s="1" t="s">
        <v>251</v>
      </c>
      <c r="C293" s="1">
        <v>479.6</v>
      </c>
      <c r="D293" s="1">
        <v>0</v>
      </c>
      <c r="E293" s="1">
        <f t="shared" si="47"/>
        <v>479.6</v>
      </c>
      <c r="F293" s="14">
        <v>11.16</v>
      </c>
      <c r="G293" s="2">
        <f t="shared" si="46"/>
        <v>5352.336</v>
      </c>
      <c r="H293" s="2">
        <f t="shared" si="56"/>
        <v>32114.016000000003</v>
      </c>
      <c r="I293" s="64">
        <v>11.97</v>
      </c>
      <c r="J293" s="2">
        <f t="shared" si="48"/>
        <v>5740.812000000001</v>
      </c>
      <c r="K293" s="2">
        <f t="shared" si="49"/>
        <v>34444.872</v>
      </c>
      <c r="L293" s="16">
        <f t="shared" si="50"/>
        <v>66558.888</v>
      </c>
      <c r="M293" s="2">
        <v>-90325.6</v>
      </c>
      <c r="N293" s="33">
        <f t="shared" si="51"/>
        <v>-23766.712</v>
      </c>
      <c r="O293" s="1">
        <v>1311.53</v>
      </c>
      <c r="P293" s="1">
        <v>1129.54</v>
      </c>
      <c r="Q293" s="9">
        <v>15738.3</v>
      </c>
      <c r="R293" s="6">
        <v>13554.52</v>
      </c>
      <c r="S293" s="1">
        <v>0</v>
      </c>
      <c r="T293" s="1">
        <v>1059.92</v>
      </c>
      <c r="U293" s="1">
        <v>0</v>
      </c>
      <c r="V293" s="1">
        <v>4002.92</v>
      </c>
      <c r="W293" s="1">
        <v>454.83</v>
      </c>
      <c r="X293" s="1">
        <v>1059.92</v>
      </c>
      <c r="Y293" s="1">
        <v>424.75</v>
      </c>
      <c r="Z293" s="1">
        <v>1059.92</v>
      </c>
      <c r="AA293" s="1">
        <v>0</v>
      </c>
      <c r="AB293" s="1">
        <v>1059.92</v>
      </c>
      <c r="AC293" s="1">
        <v>0</v>
      </c>
      <c r="AD293" s="1">
        <v>1059.92</v>
      </c>
      <c r="AE293" s="1">
        <v>0</v>
      </c>
      <c r="AF293" s="2">
        <v>1103.08</v>
      </c>
      <c r="AG293" s="1">
        <v>2268.07</v>
      </c>
      <c r="AH293" s="2">
        <v>1103.08</v>
      </c>
      <c r="AI293" s="1">
        <v>1352.47</v>
      </c>
      <c r="AJ293" s="1">
        <v>1103.08</v>
      </c>
      <c r="AK293" s="1">
        <v>1941.12</v>
      </c>
      <c r="AL293" s="1">
        <v>1436.37</v>
      </c>
      <c r="AM293" s="1">
        <v>3020.72</v>
      </c>
      <c r="AN293" s="1">
        <v>1103.08</v>
      </c>
      <c r="AO293" s="1">
        <v>2732.5</v>
      </c>
      <c r="AP293" s="1">
        <v>1103.08</v>
      </c>
      <c r="AQ293" s="9">
        <f t="shared" si="53"/>
        <v>12194.46</v>
      </c>
      <c r="AR293" s="9">
        <f t="shared" si="54"/>
        <v>16254.29</v>
      </c>
      <c r="AS293" s="67">
        <f t="shared" si="55"/>
        <v>28448.75</v>
      </c>
      <c r="AT293" s="68"/>
      <c r="AU293" s="68">
        <v>880</v>
      </c>
      <c r="AV293" s="78">
        <f t="shared" si="52"/>
        <v>-53095.462</v>
      </c>
      <c r="AW293" s="37">
        <v>47243.04</v>
      </c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</row>
    <row r="294" spans="1:49" ht="18">
      <c r="A294" s="1">
        <v>284</v>
      </c>
      <c r="B294" s="1" t="s">
        <v>252</v>
      </c>
      <c r="C294" s="1">
        <v>1325.7</v>
      </c>
      <c r="D294" s="1">
        <v>482.9</v>
      </c>
      <c r="E294" s="1">
        <f t="shared" si="47"/>
        <v>1808.6</v>
      </c>
      <c r="F294" s="14">
        <v>11.14</v>
      </c>
      <c r="G294" s="2">
        <f t="shared" si="46"/>
        <v>20147.804</v>
      </c>
      <c r="H294" s="2">
        <f t="shared" si="56"/>
        <v>120886.824</v>
      </c>
      <c r="I294" s="1">
        <v>11.58</v>
      </c>
      <c r="J294" s="2">
        <f t="shared" si="48"/>
        <v>20943.588</v>
      </c>
      <c r="K294" s="2">
        <f t="shared" si="49"/>
        <v>125661.52799999999</v>
      </c>
      <c r="L294" s="16">
        <f t="shared" si="50"/>
        <v>246548.35199999998</v>
      </c>
      <c r="M294" s="2"/>
      <c r="N294" s="33">
        <f t="shared" si="51"/>
        <v>246548.35199999998</v>
      </c>
      <c r="O294" s="1">
        <v>0</v>
      </c>
      <c r="P294" s="1">
        <v>20550.76</v>
      </c>
      <c r="Q294" s="9">
        <v>0</v>
      </c>
      <c r="R294" s="6">
        <v>246609.12</v>
      </c>
      <c r="S294" s="1">
        <v>0</v>
      </c>
      <c r="T294" s="1">
        <v>5310.89</v>
      </c>
      <c r="U294" s="1">
        <v>0</v>
      </c>
      <c r="V294" s="1">
        <v>4174.66</v>
      </c>
      <c r="W294" s="1">
        <v>0</v>
      </c>
      <c r="X294" s="1">
        <v>18025.53</v>
      </c>
      <c r="Y294" s="1">
        <v>0</v>
      </c>
      <c r="Z294" s="1">
        <v>11016.3</v>
      </c>
      <c r="AA294" s="1">
        <v>0</v>
      </c>
      <c r="AB294" s="1">
        <v>17840.99</v>
      </c>
      <c r="AC294" s="1">
        <v>0</v>
      </c>
      <c r="AD294" s="1">
        <v>6917.15</v>
      </c>
      <c r="AE294" s="1">
        <v>0</v>
      </c>
      <c r="AF294" s="2">
        <v>35307.21</v>
      </c>
      <c r="AG294" s="1">
        <v>0</v>
      </c>
      <c r="AH294" s="2">
        <v>35224.09</v>
      </c>
      <c r="AI294" s="1">
        <v>0</v>
      </c>
      <c r="AJ294" s="1">
        <v>9830.69</v>
      </c>
      <c r="AK294" s="1">
        <v>0</v>
      </c>
      <c r="AL294" s="1">
        <v>8446.1</v>
      </c>
      <c r="AM294" s="1">
        <v>0</v>
      </c>
      <c r="AN294" s="1">
        <v>9918.55</v>
      </c>
      <c r="AO294" s="1">
        <v>0</v>
      </c>
      <c r="AP294" s="1">
        <v>6569.62</v>
      </c>
      <c r="AQ294" s="9">
        <f t="shared" si="53"/>
        <v>0</v>
      </c>
      <c r="AR294" s="9">
        <f t="shared" si="54"/>
        <v>168581.78</v>
      </c>
      <c r="AS294" s="67">
        <f t="shared" si="55"/>
        <v>168581.78</v>
      </c>
      <c r="AT294" s="68"/>
      <c r="AU294" s="68"/>
      <c r="AV294" s="78">
        <f t="shared" si="52"/>
        <v>77966.57199999999</v>
      </c>
      <c r="AW294" s="37">
        <v>172316.13</v>
      </c>
    </row>
    <row r="295" spans="1:49" ht="18">
      <c r="A295" s="1">
        <v>285</v>
      </c>
      <c r="B295" s="1" t="s">
        <v>253</v>
      </c>
      <c r="C295" s="1">
        <v>789.2</v>
      </c>
      <c r="D295" s="1">
        <v>0</v>
      </c>
      <c r="E295" s="1">
        <f t="shared" si="47"/>
        <v>789.2</v>
      </c>
      <c r="F295" s="14">
        <v>11.19</v>
      </c>
      <c r="G295" s="2">
        <f t="shared" si="46"/>
        <v>8831.148</v>
      </c>
      <c r="H295" s="2">
        <f t="shared" si="56"/>
        <v>52986.88799999999</v>
      </c>
      <c r="I295" s="1">
        <v>11.67</v>
      </c>
      <c r="J295" s="2">
        <f t="shared" si="48"/>
        <v>9209.964</v>
      </c>
      <c r="K295" s="2">
        <f t="shared" si="49"/>
        <v>55259.784</v>
      </c>
      <c r="L295" s="16">
        <f t="shared" si="50"/>
        <v>108246.67199999999</v>
      </c>
      <c r="M295" s="2"/>
      <c r="N295" s="33">
        <f t="shared" si="51"/>
        <v>108246.67199999999</v>
      </c>
      <c r="O295" s="1">
        <v>0</v>
      </c>
      <c r="P295" s="1">
        <v>9007.77</v>
      </c>
      <c r="Q295" s="9">
        <v>0</v>
      </c>
      <c r="R295" s="6">
        <v>108093.25</v>
      </c>
      <c r="S295" s="1">
        <v>0</v>
      </c>
      <c r="T295" s="1">
        <v>1744.13</v>
      </c>
      <c r="U295" s="1">
        <v>0</v>
      </c>
      <c r="V295" s="1">
        <v>1744.13</v>
      </c>
      <c r="W295" s="1">
        <v>0</v>
      </c>
      <c r="X295" s="1">
        <v>1744.13</v>
      </c>
      <c r="Y295" s="1">
        <v>0</v>
      </c>
      <c r="Z295" s="1">
        <v>3321.11</v>
      </c>
      <c r="AA295" s="1">
        <v>0</v>
      </c>
      <c r="AB295" s="1">
        <v>4798.2</v>
      </c>
      <c r="AC295" s="1">
        <v>0</v>
      </c>
      <c r="AD295" s="1">
        <v>4493.58</v>
      </c>
      <c r="AE295" s="1">
        <v>0</v>
      </c>
      <c r="AF295" s="2">
        <v>14860.07</v>
      </c>
      <c r="AG295" s="1">
        <v>0</v>
      </c>
      <c r="AH295" s="2">
        <v>29641.14</v>
      </c>
      <c r="AI295" s="1">
        <v>0</v>
      </c>
      <c r="AJ295" s="1">
        <v>4619.33</v>
      </c>
      <c r="AK295" s="1">
        <v>0</v>
      </c>
      <c r="AL295" s="1">
        <v>5505.05</v>
      </c>
      <c r="AM295" s="1">
        <v>0</v>
      </c>
      <c r="AN295" s="1">
        <v>6848.15</v>
      </c>
      <c r="AO295" s="1">
        <v>0</v>
      </c>
      <c r="AP295" s="1">
        <v>6149.17</v>
      </c>
      <c r="AQ295" s="9">
        <f t="shared" si="53"/>
        <v>0</v>
      </c>
      <c r="AR295" s="9">
        <f t="shared" si="54"/>
        <v>85468.18999999999</v>
      </c>
      <c r="AS295" s="67">
        <f t="shared" si="55"/>
        <v>85468.18999999999</v>
      </c>
      <c r="AT295" s="68"/>
      <c r="AU295" s="68"/>
      <c r="AV295" s="78">
        <f t="shared" si="52"/>
        <v>22778.482000000004</v>
      </c>
      <c r="AW295" s="37">
        <v>15359.91</v>
      </c>
    </row>
    <row r="296" spans="1:49" ht="18">
      <c r="A296" s="1">
        <v>286</v>
      </c>
      <c r="B296" s="1" t="s">
        <v>254</v>
      </c>
      <c r="C296" s="1">
        <v>450.9</v>
      </c>
      <c r="D296" s="1">
        <v>0</v>
      </c>
      <c r="E296" s="1">
        <f t="shared" si="47"/>
        <v>450.9</v>
      </c>
      <c r="F296" s="14">
        <v>11.16</v>
      </c>
      <c r="G296" s="2">
        <f t="shared" si="46"/>
        <v>5032.044</v>
      </c>
      <c r="H296" s="2">
        <f t="shared" si="56"/>
        <v>30192.264</v>
      </c>
      <c r="I296" s="1">
        <v>11.97</v>
      </c>
      <c r="J296" s="2">
        <f t="shared" si="48"/>
        <v>5397.273</v>
      </c>
      <c r="K296" s="2">
        <f t="shared" si="49"/>
        <v>32383.638</v>
      </c>
      <c r="L296" s="16">
        <f t="shared" si="50"/>
        <v>62575.902</v>
      </c>
      <c r="M296" s="2"/>
      <c r="N296" s="33">
        <f t="shared" si="51"/>
        <v>62575.902</v>
      </c>
      <c r="O296" s="1">
        <v>0</v>
      </c>
      <c r="P296" s="1">
        <v>5132.68</v>
      </c>
      <c r="Q296" s="9">
        <v>0</v>
      </c>
      <c r="R296" s="6">
        <v>61592.22</v>
      </c>
      <c r="S296" s="1">
        <v>0</v>
      </c>
      <c r="T296" s="1">
        <v>1840.73</v>
      </c>
      <c r="U296" s="1">
        <v>0</v>
      </c>
      <c r="V296" s="1">
        <v>1174.14</v>
      </c>
      <c r="W296" s="1">
        <v>0</v>
      </c>
      <c r="X296" s="1">
        <v>1174.14</v>
      </c>
      <c r="Y296" s="1">
        <v>0</v>
      </c>
      <c r="Z296" s="1">
        <v>2257.2</v>
      </c>
      <c r="AA296" s="1">
        <v>0</v>
      </c>
      <c r="AB296" s="1">
        <v>2400.59</v>
      </c>
      <c r="AC296" s="1">
        <v>0</v>
      </c>
      <c r="AD296" s="1">
        <v>7686.04</v>
      </c>
      <c r="AE296" s="1">
        <v>0</v>
      </c>
      <c r="AF296" s="2">
        <v>2486.26</v>
      </c>
      <c r="AG296" s="1">
        <v>0</v>
      </c>
      <c r="AH296" s="2">
        <v>3884.32</v>
      </c>
      <c r="AI296" s="1">
        <v>0</v>
      </c>
      <c r="AJ296" s="1">
        <v>9977.65</v>
      </c>
      <c r="AK296" s="1">
        <v>0</v>
      </c>
      <c r="AL296" s="1">
        <v>4393.78</v>
      </c>
      <c r="AM296" s="1">
        <v>0</v>
      </c>
      <c r="AN296" s="1">
        <v>4916.3</v>
      </c>
      <c r="AO296" s="1">
        <v>0</v>
      </c>
      <c r="AP296" s="1">
        <v>4537.9</v>
      </c>
      <c r="AQ296" s="9">
        <f t="shared" si="53"/>
        <v>0</v>
      </c>
      <c r="AR296" s="9">
        <f t="shared" si="54"/>
        <v>46729.05</v>
      </c>
      <c r="AS296" s="67">
        <f t="shared" si="55"/>
        <v>46729.05</v>
      </c>
      <c r="AT296" s="68"/>
      <c r="AU296" s="68"/>
      <c r="AV296" s="78">
        <f t="shared" si="52"/>
        <v>15846.851999999999</v>
      </c>
      <c r="AW296" s="37">
        <v>85113.12</v>
      </c>
    </row>
    <row r="297" spans="1:49" ht="18">
      <c r="A297" s="1">
        <v>287</v>
      </c>
      <c r="B297" s="1" t="s">
        <v>255</v>
      </c>
      <c r="C297" s="1">
        <v>818.6</v>
      </c>
      <c r="D297" s="1">
        <v>0</v>
      </c>
      <c r="E297" s="1">
        <f t="shared" si="47"/>
        <v>818.6</v>
      </c>
      <c r="F297" s="14">
        <v>11.19</v>
      </c>
      <c r="G297" s="2">
        <f t="shared" si="46"/>
        <v>9160.134</v>
      </c>
      <c r="H297" s="2">
        <f t="shared" si="56"/>
        <v>54960.804000000004</v>
      </c>
      <c r="I297" s="1">
        <v>11.67</v>
      </c>
      <c r="J297" s="2">
        <f t="shared" si="48"/>
        <v>9553.062</v>
      </c>
      <c r="K297" s="2">
        <f t="shared" si="49"/>
        <v>57318.372</v>
      </c>
      <c r="L297" s="16">
        <f t="shared" si="50"/>
        <v>112279.176</v>
      </c>
      <c r="M297" s="2">
        <v>-64730.11</v>
      </c>
      <c r="N297" s="33">
        <f t="shared" si="51"/>
        <v>47549.066000000006</v>
      </c>
      <c r="O297" s="1">
        <v>0</v>
      </c>
      <c r="P297" s="1">
        <v>4166.51</v>
      </c>
      <c r="Q297" s="9">
        <v>0</v>
      </c>
      <c r="R297" s="6">
        <v>49998.12</v>
      </c>
      <c r="S297" s="1">
        <v>0</v>
      </c>
      <c r="T297" s="1">
        <v>3552.55</v>
      </c>
      <c r="U297" s="1">
        <v>0</v>
      </c>
      <c r="V297" s="1">
        <v>3004.27</v>
      </c>
      <c r="W297" s="1">
        <v>0</v>
      </c>
      <c r="X297" s="1">
        <v>1809.11</v>
      </c>
      <c r="Y297" s="1">
        <v>0</v>
      </c>
      <c r="Z297" s="1">
        <v>2233.86</v>
      </c>
      <c r="AA297" s="1">
        <v>0</v>
      </c>
      <c r="AB297" s="1">
        <v>1809.11</v>
      </c>
      <c r="AC297" s="1">
        <v>0</v>
      </c>
      <c r="AD297" s="1">
        <v>1809.11</v>
      </c>
      <c r="AE297" s="1">
        <v>0</v>
      </c>
      <c r="AF297" s="2">
        <v>1882.78</v>
      </c>
      <c r="AG297" s="1">
        <v>0</v>
      </c>
      <c r="AH297" s="2">
        <v>6656.62</v>
      </c>
      <c r="AI297" s="1">
        <v>0</v>
      </c>
      <c r="AJ297" s="1">
        <v>4191.23</v>
      </c>
      <c r="AK297" s="1">
        <v>0</v>
      </c>
      <c r="AL297" s="1">
        <v>5617.07</v>
      </c>
      <c r="AM297" s="1">
        <v>0</v>
      </c>
      <c r="AN297" s="1">
        <v>6217.06</v>
      </c>
      <c r="AO297" s="1">
        <v>0</v>
      </c>
      <c r="AP297" s="1">
        <v>25374.04</v>
      </c>
      <c r="AQ297" s="9">
        <f t="shared" si="53"/>
        <v>0</v>
      </c>
      <c r="AR297" s="9">
        <f t="shared" si="54"/>
        <v>64156.810000000005</v>
      </c>
      <c r="AS297" s="67">
        <f t="shared" si="55"/>
        <v>64156.810000000005</v>
      </c>
      <c r="AT297" s="68"/>
      <c r="AU297" s="68">
        <v>880</v>
      </c>
      <c r="AV297" s="78">
        <f t="shared" si="52"/>
        <v>-17487.744</v>
      </c>
      <c r="AW297" s="37">
        <v>93902.16</v>
      </c>
    </row>
    <row r="298" spans="1:61" s="39" customFormat="1" ht="18">
      <c r="A298" s="1">
        <v>288</v>
      </c>
      <c r="B298" s="1" t="s">
        <v>256</v>
      </c>
      <c r="C298" s="1">
        <v>458.3</v>
      </c>
      <c r="D298" s="1">
        <v>0</v>
      </c>
      <c r="E298" s="1">
        <f t="shared" si="47"/>
        <v>458.3</v>
      </c>
      <c r="F298" s="14">
        <v>11.16</v>
      </c>
      <c r="G298" s="2">
        <f t="shared" si="46"/>
        <v>5114.628000000001</v>
      </c>
      <c r="H298" s="2">
        <f t="shared" si="56"/>
        <v>30687.768000000004</v>
      </c>
      <c r="I298" s="1">
        <v>11.61</v>
      </c>
      <c r="J298" s="2">
        <f t="shared" si="48"/>
        <v>5320.863</v>
      </c>
      <c r="K298" s="2">
        <f t="shared" si="49"/>
        <v>31925.178</v>
      </c>
      <c r="L298" s="16">
        <f t="shared" si="50"/>
        <v>62612.946</v>
      </c>
      <c r="M298" s="2">
        <v>-206734.7</v>
      </c>
      <c r="N298" s="33">
        <f t="shared" si="51"/>
        <v>-144121.75400000002</v>
      </c>
      <c r="O298" s="1">
        <v>0</v>
      </c>
      <c r="P298" s="1">
        <v>2510.31</v>
      </c>
      <c r="Q298" s="9">
        <v>0</v>
      </c>
      <c r="R298" s="6">
        <v>30123.66</v>
      </c>
      <c r="S298" s="1">
        <v>0</v>
      </c>
      <c r="T298" s="1">
        <v>1190.49</v>
      </c>
      <c r="U298" s="1">
        <v>0</v>
      </c>
      <c r="V298" s="1">
        <v>1190.49</v>
      </c>
      <c r="W298" s="1">
        <v>0</v>
      </c>
      <c r="X298" s="1">
        <v>1190.49</v>
      </c>
      <c r="Y298" s="1">
        <v>0</v>
      </c>
      <c r="Z298" s="1">
        <v>1190.49</v>
      </c>
      <c r="AA298" s="1">
        <v>0</v>
      </c>
      <c r="AB298" s="1">
        <v>1190.49</v>
      </c>
      <c r="AC298" s="1">
        <v>0</v>
      </c>
      <c r="AD298" s="1">
        <v>1190.49</v>
      </c>
      <c r="AE298" s="1">
        <v>0</v>
      </c>
      <c r="AF298" s="2">
        <v>1231.74</v>
      </c>
      <c r="AG298" s="1">
        <v>0</v>
      </c>
      <c r="AH298" s="2">
        <v>6620.13</v>
      </c>
      <c r="AI298" s="1">
        <v>0</v>
      </c>
      <c r="AJ298" s="1">
        <v>2934.91</v>
      </c>
      <c r="AK298" s="1">
        <v>0</v>
      </c>
      <c r="AL298" s="1">
        <v>3729.94</v>
      </c>
      <c r="AM298" s="1">
        <v>0</v>
      </c>
      <c r="AN298" s="1">
        <v>1231.74</v>
      </c>
      <c r="AO298" s="1">
        <v>0</v>
      </c>
      <c r="AP298" s="1">
        <v>2377.64</v>
      </c>
      <c r="AQ298" s="9">
        <f t="shared" si="53"/>
        <v>0</v>
      </c>
      <c r="AR298" s="9">
        <f t="shared" si="54"/>
        <v>25269.04</v>
      </c>
      <c r="AS298" s="67">
        <f t="shared" si="55"/>
        <v>25269.04</v>
      </c>
      <c r="AT298" s="68"/>
      <c r="AU298" s="68">
        <f>880</f>
        <v>880</v>
      </c>
      <c r="AV298" s="78">
        <f t="shared" si="52"/>
        <v>-170270.79400000002</v>
      </c>
      <c r="AW298" s="37">
        <v>177126.16</v>
      </c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</row>
    <row r="299" spans="1:49" ht="18">
      <c r="A299" s="1">
        <v>289</v>
      </c>
      <c r="B299" s="1" t="s">
        <v>257</v>
      </c>
      <c r="C299" s="1">
        <v>1522.1</v>
      </c>
      <c r="D299" s="1">
        <v>71.6</v>
      </c>
      <c r="E299" s="1">
        <f t="shared" si="47"/>
        <v>1593.6999999999998</v>
      </c>
      <c r="F299" s="14">
        <v>11.91</v>
      </c>
      <c r="G299" s="2">
        <f t="shared" si="46"/>
        <v>18980.966999999997</v>
      </c>
      <c r="H299" s="2">
        <f t="shared" si="56"/>
        <v>113885.80199999998</v>
      </c>
      <c r="I299" s="1">
        <v>12.38</v>
      </c>
      <c r="J299" s="2">
        <f t="shared" si="48"/>
        <v>19730.005999999998</v>
      </c>
      <c r="K299" s="2">
        <f t="shared" si="49"/>
        <v>118380.036</v>
      </c>
      <c r="L299" s="16">
        <f t="shared" si="50"/>
        <v>232265.838</v>
      </c>
      <c r="M299" s="2">
        <v>-69444.49</v>
      </c>
      <c r="N299" s="33">
        <f t="shared" si="51"/>
        <v>162821.348</v>
      </c>
      <c r="O299" s="1">
        <v>7629.27</v>
      </c>
      <c r="P299" s="1">
        <v>5944.27</v>
      </c>
      <c r="Q299" s="9">
        <v>91551.29</v>
      </c>
      <c r="R299" s="6">
        <v>71331.26</v>
      </c>
      <c r="S299" s="1">
        <v>2326.8</v>
      </c>
      <c r="T299" s="1">
        <v>7831.94</v>
      </c>
      <c r="U299" s="1">
        <v>2326.8</v>
      </c>
      <c r="V299" s="1">
        <v>4187.96</v>
      </c>
      <c r="W299" s="1">
        <v>3877.48</v>
      </c>
      <c r="X299" s="1">
        <v>3699.73</v>
      </c>
      <c r="Y299" s="1">
        <v>10176.11</v>
      </c>
      <c r="Z299" s="1">
        <v>3699.73</v>
      </c>
      <c r="AA299" s="1">
        <v>8803.05</v>
      </c>
      <c r="AB299" s="1">
        <v>3699.73</v>
      </c>
      <c r="AC299" s="1">
        <v>4649.86</v>
      </c>
      <c r="AD299" s="1">
        <v>8985.18</v>
      </c>
      <c r="AE299" s="1">
        <v>4494.23</v>
      </c>
      <c r="AF299" s="2">
        <v>3843.16</v>
      </c>
      <c r="AG299" s="1">
        <v>7872.83</v>
      </c>
      <c r="AH299" s="2">
        <v>18449.65</v>
      </c>
      <c r="AI299" s="1">
        <v>4494.23</v>
      </c>
      <c r="AJ299" s="1">
        <v>29503.51</v>
      </c>
      <c r="AK299" s="1">
        <v>4347.61</v>
      </c>
      <c r="AL299" s="1">
        <v>4888.47</v>
      </c>
      <c r="AM299" s="1">
        <v>5427.21</v>
      </c>
      <c r="AN299" s="1">
        <v>3843.16</v>
      </c>
      <c r="AO299" s="1">
        <v>2430.97</v>
      </c>
      <c r="AP299" s="1">
        <v>32117.93</v>
      </c>
      <c r="AQ299" s="9">
        <f t="shared" si="53"/>
        <v>61227.18</v>
      </c>
      <c r="AR299" s="9">
        <f t="shared" si="54"/>
        <v>124750.15</v>
      </c>
      <c r="AS299" s="67">
        <f t="shared" si="55"/>
        <v>185977.33</v>
      </c>
      <c r="AT299" s="68"/>
      <c r="AU299" s="68">
        <f>880+23901</f>
        <v>24781</v>
      </c>
      <c r="AV299" s="78">
        <f t="shared" si="52"/>
        <v>-47936.98199999999</v>
      </c>
      <c r="AW299" s="37">
        <v>198293.12</v>
      </c>
    </row>
    <row r="300" spans="1:49" ht="18">
      <c r="A300" s="1">
        <v>290</v>
      </c>
      <c r="B300" s="1" t="s">
        <v>258</v>
      </c>
      <c r="C300" s="1">
        <v>473.7</v>
      </c>
      <c r="D300" s="1">
        <v>0</v>
      </c>
      <c r="E300" s="1">
        <f t="shared" si="47"/>
        <v>473.7</v>
      </c>
      <c r="F300" s="14">
        <v>11.16</v>
      </c>
      <c r="G300" s="2">
        <f t="shared" si="46"/>
        <v>5286.492</v>
      </c>
      <c r="H300" s="2">
        <f t="shared" si="56"/>
        <v>31718.952</v>
      </c>
      <c r="I300" s="1">
        <v>11.61</v>
      </c>
      <c r="J300" s="2">
        <f t="shared" si="48"/>
        <v>5499.656999999999</v>
      </c>
      <c r="K300" s="2">
        <f t="shared" si="49"/>
        <v>32997.941999999995</v>
      </c>
      <c r="L300" s="16">
        <f t="shared" si="50"/>
        <v>64716.894</v>
      </c>
      <c r="M300" s="2"/>
      <c r="N300" s="33">
        <f t="shared" si="51"/>
        <v>64716.894</v>
      </c>
      <c r="O300" s="1">
        <v>0</v>
      </c>
      <c r="P300" s="1">
        <v>5392.22</v>
      </c>
      <c r="Q300" s="9">
        <v>0</v>
      </c>
      <c r="R300" s="6">
        <v>64706.66</v>
      </c>
      <c r="S300" s="1">
        <v>0</v>
      </c>
      <c r="T300" s="1">
        <v>1713.47</v>
      </c>
      <c r="U300" s="1">
        <v>0</v>
      </c>
      <c r="V300" s="1">
        <v>3989.88</v>
      </c>
      <c r="W300" s="1">
        <v>0</v>
      </c>
      <c r="X300" s="1">
        <v>1046.88</v>
      </c>
      <c r="Y300" s="1">
        <v>0</v>
      </c>
      <c r="Z300" s="1">
        <v>1738.48</v>
      </c>
      <c r="AA300" s="1">
        <v>0</v>
      </c>
      <c r="AB300" s="1">
        <v>2335.34</v>
      </c>
      <c r="AC300" s="1">
        <v>0</v>
      </c>
      <c r="AD300" s="1">
        <v>2335.34</v>
      </c>
      <c r="AE300" s="1">
        <v>0</v>
      </c>
      <c r="AF300" s="2">
        <v>117273.15</v>
      </c>
      <c r="AG300" s="1">
        <v>0</v>
      </c>
      <c r="AH300" s="2">
        <v>3929.8</v>
      </c>
      <c r="AI300" s="1">
        <v>0</v>
      </c>
      <c r="AJ300" s="1">
        <v>2758.63</v>
      </c>
      <c r="AK300" s="1">
        <v>0</v>
      </c>
      <c r="AL300" s="1">
        <v>3921</v>
      </c>
      <c r="AM300" s="1">
        <v>0</v>
      </c>
      <c r="AN300" s="1">
        <v>1089.51</v>
      </c>
      <c r="AO300" s="1">
        <v>0</v>
      </c>
      <c r="AP300" s="1">
        <v>1089.51</v>
      </c>
      <c r="AQ300" s="9">
        <f t="shared" si="53"/>
        <v>0</v>
      </c>
      <c r="AR300" s="9">
        <f t="shared" si="54"/>
        <v>143220.99000000002</v>
      </c>
      <c r="AS300" s="67">
        <f t="shared" si="55"/>
        <v>143220.99000000002</v>
      </c>
      <c r="AT300" s="68"/>
      <c r="AU300" s="68"/>
      <c r="AV300" s="78">
        <f t="shared" si="52"/>
        <v>-78504.09600000002</v>
      </c>
      <c r="AW300" s="37">
        <v>27509.71</v>
      </c>
    </row>
    <row r="301" spans="1:49" ht="18">
      <c r="A301" s="1">
        <v>291</v>
      </c>
      <c r="B301" s="1" t="s">
        <v>259</v>
      </c>
      <c r="C301" s="1">
        <v>1093.4</v>
      </c>
      <c r="D301" s="1">
        <v>0</v>
      </c>
      <c r="E301" s="1">
        <f t="shared" si="47"/>
        <v>1093.4</v>
      </c>
      <c r="F301" s="14">
        <v>12.77</v>
      </c>
      <c r="G301" s="2">
        <f t="shared" si="46"/>
        <v>13962.718</v>
      </c>
      <c r="H301" s="2">
        <f t="shared" si="56"/>
        <v>83776.308</v>
      </c>
      <c r="I301" s="1">
        <v>13.28</v>
      </c>
      <c r="J301" s="2">
        <f t="shared" si="48"/>
        <v>14520.352</v>
      </c>
      <c r="K301" s="2">
        <f t="shared" si="49"/>
        <v>87122.11200000001</v>
      </c>
      <c r="L301" s="16">
        <f t="shared" si="50"/>
        <v>170898.42</v>
      </c>
      <c r="M301" s="2"/>
      <c r="N301" s="33">
        <f t="shared" si="51"/>
        <v>170898.42</v>
      </c>
      <c r="O301" s="1">
        <v>7963.01</v>
      </c>
      <c r="P301" s="1">
        <v>6278.96</v>
      </c>
      <c r="Q301" s="9">
        <v>95556.16</v>
      </c>
      <c r="R301" s="6">
        <v>75347.51</v>
      </c>
      <c r="S301" s="1">
        <v>16717.57</v>
      </c>
      <c r="T301" s="1">
        <v>2681.53</v>
      </c>
      <c r="U301" s="1">
        <v>0</v>
      </c>
      <c r="V301" s="1">
        <v>2594.06</v>
      </c>
      <c r="W301" s="1">
        <v>0</v>
      </c>
      <c r="X301" s="1">
        <v>2594.06</v>
      </c>
      <c r="Y301" s="1">
        <v>3384.59</v>
      </c>
      <c r="Z301" s="1">
        <v>6951.72</v>
      </c>
      <c r="AA301" s="1">
        <v>2974.05</v>
      </c>
      <c r="AB301" s="1">
        <v>4593.84</v>
      </c>
      <c r="AC301" s="1">
        <v>60601.5</v>
      </c>
      <c r="AD301" s="1">
        <v>55891.74</v>
      </c>
      <c r="AE301" s="1">
        <v>7872.9</v>
      </c>
      <c r="AF301" s="2">
        <v>77824.57</v>
      </c>
      <c r="AG301" s="1">
        <v>6067.64</v>
      </c>
      <c r="AH301" s="2">
        <v>6716.51</v>
      </c>
      <c r="AI301" s="1">
        <v>4892.62</v>
      </c>
      <c r="AJ301" s="1">
        <v>8712.55</v>
      </c>
      <c r="AK301" s="1">
        <v>3137.08</v>
      </c>
      <c r="AL301" s="1">
        <v>3249.55</v>
      </c>
      <c r="AM301" s="1">
        <v>625</v>
      </c>
      <c r="AN301" s="1">
        <v>2692.47</v>
      </c>
      <c r="AO301" s="1">
        <v>7948.41</v>
      </c>
      <c r="AP301" s="1">
        <v>16083.16</v>
      </c>
      <c r="AQ301" s="9">
        <f t="shared" si="53"/>
        <v>114221.35999999999</v>
      </c>
      <c r="AR301" s="9">
        <f t="shared" si="54"/>
        <v>190585.76</v>
      </c>
      <c r="AS301" s="67">
        <f t="shared" si="55"/>
        <v>304807.12</v>
      </c>
      <c r="AT301" s="68"/>
      <c r="AU301" s="68"/>
      <c r="AV301" s="78">
        <f t="shared" si="52"/>
        <v>-133908.69999999998</v>
      </c>
      <c r="AW301" s="37">
        <v>231105.3</v>
      </c>
    </row>
    <row r="302" spans="1:49" ht="18">
      <c r="A302" s="1">
        <v>292</v>
      </c>
      <c r="B302" s="1" t="s">
        <v>260</v>
      </c>
      <c r="C302" s="1">
        <v>1283.1</v>
      </c>
      <c r="D302" s="1">
        <v>0</v>
      </c>
      <c r="E302" s="1">
        <f t="shared" si="47"/>
        <v>1283.1</v>
      </c>
      <c r="F302" s="14">
        <v>12.77</v>
      </c>
      <c r="G302" s="2">
        <f t="shared" si="46"/>
        <v>16385.186999999998</v>
      </c>
      <c r="H302" s="2">
        <f t="shared" si="56"/>
        <v>98311.12199999999</v>
      </c>
      <c r="I302" s="1">
        <v>13.28</v>
      </c>
      <c r="J302" s="2">
        <f t="shared" si="48"/>
        <v>17039.568</v>
      </c>
      <c r="K302" s="2">
        <f t="shared" si="49"/>
        <v>102237.408</v>
      </c>
      <c r="L302" s="16">
        <f t="shared" si="50"/>
        <v>200548.52999999997</v>
      </c>
      <c r="M302" s="2"/>
      <c r="N302" s="33">
        <f t="shared" si="51"/>
        <v>200548.52999999997</v>
      </c>
      <c r="O302" s="1">
        <v>9344.56</v>
      </c>
      <c r="P302" s="1">
        <v>7368.33</v>
      </c>
      <c r="Q302" s="9">
        <v>112134.73</v>
      </c>
      <c r="R302" s="6">
        <v>88419.96</v>
      </c>
      <c r="S302" s="1">
        <v>6669.39</v>
      </c>
      <c r="T302" s="1">
        <v>3013.3</v>
      </c>
      <c r="U302" s="1">
        <v>2027.3</v>
      </c>
      <c r="V302" s="1">
        <v>3013.3</v>
      </c>
      <c r="W302" s="1">
        <v>2027.3</v>
      </c>
      <c r="X302" s="1">
        <v>3898.98</v>
      </c>
      <c r="Y302" s="1">
        <v>3815.53</v>
      </c>
      <c r="Z302" s="1">
        <v>3548.96</v>
      </c>
      <c r="AA302" s="1">
        <v>4311.22</v>
      </c>
      <c r="AB302" s="1">
        <v>5013.08</v>
      </c>
      <c r="AC302" s="1">
        <v>6688.23</v>
      </c>
      <c r="AD302" s="1">
        <v>3013.3</v>
      </c>
      <c r="AE302" s="1">
        <v>4490.85</v>
      </c>
      <c r="AF302" s="2">
        <v>3492.15</v>
      </c>
      <c r="AG302" s="1">
        <v>9270.31</v>
      </c>
      <c r="AH302" s="2">
        <v>3128.78</v>
      </c>
      <c r="AI302" s="1">
        <v>6300.08</v>
      </c>
      <c r="AJ302" s="1">
        <v>3462.07</v>
      </c>
      <c r="AK302" s="1">
        <v>2558.86</v>
      </c>
      <c r="AL302" s="1">
        <v>3685.86</v>
      </c>
      <c r="AM302" s="1">
        <v>6130.84</v>
      </c>
      <c r="AN302" s="1">
        <v>3128.78</v>
      </c>
      <c r="AO302" s="1">
        <v>2807.26</v>
      </c>
      <c r="AP302" s="1">
        <v>3128.78</v>
      </c>
      <c r="AQ302" s="9">
        <f t="shared" si="53"/>
        <v>57097.170000000006</v>
      </c>
      <c r="AR302" s="9">
        <f t="shared" si="54"/>
        <v>41527.34</v>
      </c>
      <c r="AS302" s="67">
        <f t="shared" si="55"/>
        <v>98624.51000000001</v>
      </c>
      <c r="AT302" s="68"/>
      <c r="AU302" s="68">
        <f>(18826.72-18458.15)+880</f>
        <v>1248.5699999999997</v>
      </c>
      <c r="AV302" s="78">
        <f t="shared" si="52"/>
        <v>100675.44999999995</v>
      </c>
      <c r="AW302" s="37">
        <v>312241.35</v>
      </c>
    </row>
    <row r="303" spans="1:49" ht="18">
      <c r="A303" s="1">
        <v>293</v>
      </c>
      <c r="B303" s="1" t="s">
        <v>261</v>
      </c>
      <c r="C303" s="1">
        <v>946.5</v>
      </c>
      <c r="D303" s="1">
        <v>0</v>
      </c>
      <c r="E303" s="1">
        <f t="shared" si="47"/>
        <v>946.5</v>
      </c>
      <c r="F303" s="14">
        <v>12.77</v>
      </c>
      <c r="G303" s="2">
        <f t="shared" si="46"/>
        <v>12086.805</v>
      </c>
      <c r="H303" s="2">
        <f t="shared" si="56"/>
        <v>72520.83</v>
      </c>
      <c r="I303" s="1">
        <v>13.28</v>
      </c>
      <c r="J303" s="2">
        <f t="shared" si="48"/>
        <v>12569.519999999999</v>
      </c>
      <c r="K303" s="2">
        <f t="shared" si="49"/>
        <v>75417.12</v>
      </c>
      <c r="L303" s="16">
        <f t="shared" si="50"/>
        <v>147937.95</v>
      </c>
      <c r="M303" s="2">
        <v>-139664.77</v>
      </c>
      <c r="N303" s="33">
        <f t="shared" si="51"/>
        <v>8273.180000000022</v>
      </c>
      <c r="O303" s="1">
        <v>2877.82</v>
      </c>
      <c r="P303" s="1">
        <v>2121.4</v>
      </c>
      <c r="Q303" s="9">
        <v>34533.84</v>
      </c>
      <c r="R303" s="6">
        <v>25456.77</v>
      </c>
      <c r="S303" s="1">
        <v>10689.22</v>
      </c>
      <c r="T303" s="1">
        <v>2269.42</v>
      </c>
      <c r="U303" s="1">
        <v>0</v>
      </c>
      <c r="V303" s="1">
        <v>2980.31</v>
      </c>
      <c r="W303" s="1">
        <v>1953.38</v>
      </c>
      <c r="X303" s="1">
        <v>4872.21</v>
      </c>
      <c r="Y303" s="1">
        <v>0</v>
      </c>
      <c r="Z303" s="1">
        <v>3375.92</v>
      </c>
      <c r="AA303" s="1">
        <v>0</v>
      </c>
      <c r="AB303" s="1">
        <v>2269.42</v>
      </c>
      <c r="AC303" s="1">
        <v>2070.9</v>
      </c>
      <c r="AD303" s="1">
        <v>7268.21</v>
      </c>
      <c r="AE303" s="1">
        <v>11023.97</v>
      </c>
      <c r="AF303" s="2">
        <v>2354.6</v>
      </c>
      <c r="AG303" s="1">
        <v>560</v>
      </c>
      <c r="AH303" s="2">
        <v>2819.76</v>
      </c>
      <c r="AI303" s="1">
        <v>1499.38</v>
      </c>
      <c r="AJ303" s="1">
        <v>2354.6</v>
      </c>
      <c r="AK303" s="1">
        <v>11969.61</v>
      </c>
      <c r="AL303" s="1">
        <v>2909.08</v>
      </c>
      <c r="AM303" s="1">
        <v>4945.66</v>
      </c>
      <c r="AN303" s="1">
        <v>2976.97</v>
      </c>
      <c r="AO303" s="1">
        <v>10303.12</v>
      </c>
      <c r="AP303" s="1">
        <v>10174.32</v>
      </c>
      <c r="AQ303" s="9">
        <f t="shared" si="53"/>
        <v>55015.24</v>
      </c>
      <c r="AR303" s="9">
        <f t="shared" si="54"/>
        <v>46624.82</v>
      </c>
      <c r="AS303" s="67">
        <f t="shared" si="55"/>
        <v>101640.06</v>
      </c>
      <c r="AT303" s="68"/>
      <c r="AU303" s="68">
        <v>880</v>
      </c>
      <c r="AV303" s="78">
        <f t="shared" si="52"/>
        <v>-94246.87999999998</v>
      </c>
      <c r="AW303" s="37">
        <v>153542.42</v>
      </c>
    </row>
    <row r="304" spans="1:49" ht="18">
      <c r="A304" s="1">
        <v>294</v>
      </c>
      <c r="B304" s="1" t="s">
        <v>262</v>
      </c>
      <c r="C304" s="1">
        <v>525.5</v>
      </c>
      <c r="D304" s="1">
        <v>0</v>
      </c>
      <c r="E304" s="1">
        <f t="shared" si="47"/>
        <v>525.5</v>
      </c>
      <c r="F304" s="14">
        <v>11.25</v>
      </c>
      <c r="G304" s="2">
        <f t="shared" si="46"/>
        <v>5911.875</v>
      </c>
      <c r="H304" s="2">
        <f aca="true" t="shared" si="57" ref="H304:H336">G304*6</f>
        <v>35471.25</v>
      </c>
      <c r="I304" s="1">
        <v>11.7</v>
      </c>
      <c r="J304" s="2">
        <f t="shared" si="48"/>
        <v>6148.349999999999</v>
      </c>
      <c r="K304" s="2">
        <f t="shared" si="49"/>
        <v>36890.1</v>
      </c>
      <c r="L304" s="16">
        <f t="shared" si="50"/>
        <v>72361.35</v>
      </c>
      <c r="M304" s="2">
        <v>-68822.16</v>
      </c>
      <c r="N304" s="33">
        <f t="shared" si="51"/>
        <v>3539.1900000000023</v>
      </c>
      <c r="O304" s="1">
        <v>729.35</v>
      </c>
      <c r="P304" s="1">
        <v>628.15</v>
      </c>
      <c r="Q304" s="9">
        <v>8752.2</v>
      </c>
      <c r="R304" s="6">
        <v>7537.78</v>
      </c>
      <c r="S304" s="1">
        <v>0</v>
      </c>
      <c r="T304" s="1">
        <v>1339.01</v>
      </c>
      <c r="U304" s="1">
        <v>0</v>
      </c>
      <c r="V304" s="1">
        <v>1339.01</v>
      </c>
      <c r="W304" s="1">
        <v>0</v>
      </c>
      <c r="X304" s="1">
        <v>1903.27</v>
      </c>
      <c r="Y304" s="1">
        <v>0</v>
      </c>
      <c r="Z304" s="1">
        <v>1339.01</v>
      </c>
      <c r="AA304" s="1">
        <v>0</v>
      </c>
      <c r="AB304" s="1">
        <v>1339.01</v>
      </c>
      <c r="AC304" s="1">
        <v>2847.45</v>
      </c>
      <c r="AD304" s="1">
        <v>1339.01</v>
      </c>
      <c r="AE304" s="1">
        <v>0</v>
      </c>
      <c r="AF304" s="2">
        <v>1386.3</v>
      </c>
      <c r="AG304" s="1">
        <v>0</v>
      </c>
      <c r="AH304" s="2">
        <v>1386.3</v>
      </c>
      <c r="AI304" s="1">
        <v>0</v>
      </c>
      <c r="AJ304" s="1">
        <v>1386.3</v>
      </c>
      <c r="AK304" s="1">
        <v>497.99</v>
      </c>
      <c r="AL304" s="1">
        <v>1386.3</v>
      </c>
      <c r="AM304" s="1">
        <v>6877.09</v>
      </c>
      <c r="AN304" s="1">
        <v>1386.3</v>
      </c>
      <c r="AO304" s="1">
        <v>2413.48</v>
      </c>
      <c r="AP304" s="1">
        <v>1386.3</v>
      </c>
      <c r="AQ304" s="9">
        <f t="shared" si="53"/>
        <v>12636.009999999998</v>
      </c>
      <c r="AR304" s="9">
        <f t="shared" si="54"/>
        <v>16916.119999999995</v>
      </c>
      <c r="AS304" s="67">
        <f t="shared" si="55"/>
        <v>29552.129999999994</v>
      </c>
      <c r="AT304" s="68"/>
      <c r="AU304" s="68">
        <v>880</v>
      </c>
      <c r="AV304" s="78">
        <f t="shared" si="52"/>
        <v>-26892.93999999999</v>
      </c>
      <c r="AW304" s="37">
        <v>112655.43</v>
      </c>
    </row>
    <row r="305" spans="1:49" ht="18">
      <c r="A305" s="1">
        <v>295</v>
      </c>
      <c r="B305" s="1" t="s">
        <v>263</v>
      </c>
      <c r="C305" s="1">
        <v>1842</v>
      </c>
      <c r="D305" s="1">
        <v>0</v>
      </c>
      <c r="E305" s="1">
        <f t="shared" si="47"/>
        <v>1842</v>
      </c>
      <c r="F305" s="14">
        <v>12.33</v>
      </c>
      <c r="G305" s="2">
        <f t="shared" si="46"/>
        <v>22711.86</v>
      </c>
      <c r="H305" s="2">
        <f t="shared" si="57"/>
        <v>136271.16</v>
      </c>
      <c r="I305" s="1">
        <v>12.82</v>
      </c>
      <c r="J305" s="2">
        <f t="shared" si="48"/>
        <v>23614.440000000002</v>
      </c>
      <c r="K305" s="2">
        <f t="shared" si="49"/>
        <v>141686.64</v>
      </c>
      <c r="L305" s="16">
        <f t="shared" si="50"/>
        <v>277957.80000000005</v>
      </c>
      <c r="M305" s="2"/>
      <c r="N305" s="33">
        <f t="shared" si="51"/>
        <v>277957.80000000005</v>
      </c>
      <c r="O305" s="1">
        <v>13377.34</v>
      </c>
      <c r="P305" s="1">
        <v>9788.76</v>
      </c>
      <c r="Q305" s="9">
        <v>160528.09</v>
      </c>
      <c r="R305" s="6">
        <v>117465.08</v>
      </c>
      <c r="S305" s="1">
        <v>2689.32</v>
      </c>
      <c r="T305" s="1">
        <v>4248.47</v>
      </c>
      <c r="U305" s="1">
        <v>2689.32</v>
      </c>
      <c r="V305" s="1">
        <v>4248.47</v>
      </c>
      <c r="W305" s="1">
        <v>4034.4</v>
      </c>
      <c r="X305" s="1">
        <v>7781.38</v>
      </c>
      <c r="Y305" s="1">
        <v>4459.15</v>
      </c>
      <c r="Z305" s="1">
        <v>8606.13</v>
      </c>
      <c r="AA305" s="1">
        <v>5847.66</v>
      </c>
      <c r="AB305" s="1">
        <v>4248.47</v>
      </c>
      <c r="AC305" s="1">
        <v>14167.13</v>
      </c>
      <c r="AD305" s="1">
        <v>20391.81</v>
      </c>
      <c r="AE305" s="1">
        <v>9811.82</v>
      </c>
      <c r="AF305" s="2">
        <v>8012.5</v>
      </c>
      <c r="AG305" s="1">
        <v>5194.44</v>
      </c>
      <c r="AH305" s="2">
        <v>13602.97</v>
      </c>
      <c r="AI305" s="1">
        <v>7919.45</v>
      </c>
      <c r="AJ305" s="1">
        <v>4414.25</v>
      </c>
      <c r="AK305" s="1">
        <v>41561.15</v>
      </c>
      <c r="AL305" s="1">
        <v>18494.13</v>
      </c>
      <c r="AM305" s="1">
        <v>10508.37</v>
      </c>
      <c r="AN305" s="1">
        <v>4414.25</v>
      </c>
      <c r="AO305" s="1">
        <v>13018.92</v>
      </c>
      <c r="AP305" s="1">
        <v>73398.83</v>
      </c>
      <c r="AQ305" s="9">
        <f t="shared" si="53"/>
        <v>121901.12999999999</v>
      </c>
      <c r="AR305" s="9">
        <f t="shared" si="54"/>
        <v>171861.66</v>
      </c>
      <c r="AS305" s="67">
        <f t="shared" si="55"/>
        <v>293762.79</v>
      </c>
      <c r="AT305" s="68"/>
      <c r="AU305" s="68"/>
      <c r="AV305" s="78">
        <f t="shared" si="52"/>
        <v>-15804.989999999932</v>
      </c>
      <c r="AW305" s="37">
        <v>240045.88</v>
      </c>
    </row>
    <row r="306" spans="1:49" ht="18">
      <c r="A306" s="1">
        <v>296</v>
      </c>
      <c r="B306" s="1" t="s">
        <v>264</v>
      </c>
      <c r="C306" s="1">
        <v>4897.1</v>
      </c>
      <c r="D306" s="1">
        <v>0</v>
      </c>
      <c r="E306" s="1">
        <f t="shared" si="47"/>
        <v>4897.1</v>
      </c>
      <c r="F306" s="14">
        <v>12.85</v>
      </c>
      <c r="G306" s="2">
        <f t="shared" si="46"/>
        <v>62927.735</v>
      </c>
      <c r="H306" s="2">
        <f t="shared" si="57"/>
        <v>377566.41000000003</v>
      </c>
      <c r="I306" s="1">
        <v>13.37</v>
      </c>
      <c r="J306" s="2">
        <f t="shared" si="48"/>
        <v>65474.227</v>
      </c>
      <c r="K306" s="2">
        <f t="shared" si="49"/>
        <v>392845.36199999996</v>
      </c>
      <c r="L306" s="16">
        <f t="shared" si="50"/>
        <v>770411.772</v>
      </c>
      <c r="M306" s="2"/>
      <c r="N306" s="33">
        <f t="shared" si="51"/>
        <v>770411.772</v>
      </c>
      <c r="O306" s="1">
        <v>0</v>
      </c>
      <c r="P306" s="1">
        <v>64186.29</v>
      </c>
      <c r="Q306" s="9">
        <v>0</v>
      </c>
      <c r="R306" s="6">
        <v>770235.48</v>
      </c>
      <c r="S306" s="1">
        <v>0</v>
      </c>
      <c r="T306" s="1">
        <v>31209.75</v>
      </c>
      <c r="U306" s="1">
        <v>0</v>
      </c>
      <c r="V306" s="1">
        <v>22957.61</v>
      </c>
      <c r="W306" s="1">
        <v>0</v>
      </c>
      <c r="X306" s="1">
        <v>78292.45</v>
      </c>
      <c r="Y306" s="1">
        <v>0</v>
      </c>
      <c r="Z306" s="1">
        <v>28365.65</v>
      </c>
      <c r="AA306" s="1">
        <v>0</v>
      </c>
      <c r="AB306" s="1">
        <v>160024.86</v>
      </c>
      <c r="AC306" s="1">
        <v>0</v>
      </c>
      <c r="AD306" s="1">
        <v>161071.41</v>
      </c>
      <c r="AE306" s="1">
        <v>0</v>
      </c>
      <c r="AF306" s="2">
        <v>60048.66</v>
      </c>
      <c r="AG306" s="1">
        <v>0</v>
      </c>
      <c r="AH306" s="2">
        <v>98231.76</v>
      </c>
      <c r="AI306" s="1">
        <v>0</v>
      </c>
      <c r="AJ306" s="1">
        <v>47150.65</v>
      </c>
      <c r="AK306" s="1">
        <v>0</v>
      </c>
      <c r="AL306" s="1">
        <v>113905.88</v>
      </c>
      <c r="AM306" s="1">
        <v>0</v>
      </c>
      <c r="AN306" s="1">
        <v>148515.17</v>
      </c>
      <c r="AO306" s="1">
        <v>0</v>
      </c>
      <c r="AP306" s="1">
        <v>228005.87</v>
      </c>
      <c r="AQ306" s="9">
        <f t="shared" si="53"/>
        <v>0</v>
      </c>
      <c r="AR306" s="9">
        <f t="shared" si="54"/>
        <v>1177779.7200000002</v>
      </c>
      <c r="AS306" s="67">
        <f t="shared" si="55"/>
        <v>1177779.7200000002</v>
      </c>
      <c r="AT306" s="68"/>
      <c r="AU306" s="68"/>
      <c r="AV306" s="78">
        <f t="shared" si="52"/>
        <v>-407367.9480000002</v>
      </c>
      <c r="AW306" s="37">
        <v>200622.01</v>
      </c>
    </row>
    <row r="307" spans="1:49" ht="18">
      <c r="A307" s="1">
        <v>297</v>
      </c>
      <c r="B307" s="1" t="s">
        <v>265</v>
      </c>
      <c r="C307" s="1">
        <v>1270.3</v>
      </c>
      <c r="D307" s="1">
        <v>0</v>
      </c>
      <c r="E307" s="1">
        <f t="shared" si="47"/>
        <v>1270.3</v>
      </c>
      <c r="F307" s="14">
        <v>12.78</v>
      </c>
      <c r="G307" s="2">
        <f t="shared" si="46"/>
        <v>16234.434</v>
      </c>
      <c r="H307" s="2">
        <f t="shared" si="57"/>
        <v>97406.60399999999</v>
      </c>
      <c r="I307" s="1">
        <v>13.29</v>
      </c>
      <c r="J307" s="2">
        <f t="shared" si="48"/>
        <v>16882.286999999997</v>
      </c>
      <c r="K307" s="2">
        <f t="shared" si="49"/>
        <v>101293.72199999998</v>
      </c>
      <c r="L307" s="16">
        <f t="shared" si="50"/>
        <v>198700.32599999997</v>
      </c>
      <c r="M307" s="2"/>
      <c r="N307" s="33">
        <f t="shared" si="51"/>
        <v>198700.32599999997</v>
      </c>
      <c r="O307" s="1">
        <v>0</v>
      </c>
      <c r="P307" s="1">
        <v>16559.12</v>
      </c>
      <c r="Q307" s="9">
        <v>0</v>
      </c>
      <c r="R307" s="6">
        <v>198709.47</v>
      </c>
      <c r="S307" s="1">
        <v>0</v>
      </c>
      <c r="T307" s="1">
        <v>7828.29</v>
      </c>
      <c r="U307" s="1">
        <v>0</v>
      </c>
      <c r="V307" s="1">
        <v>6598.8</v>
      </c>
      <c r="W307" s="1">
        <v>0</v>
      </c>
      <c r="X307" s="1">
        <v>7077.4</v>
      </c>
      <c r="Y307" s="1">
        <v>0</v>
      </c>
      <c r="Z307" s="1">
        <v>5977.71</v>
      </c>
      <c r="AA307" s="1">
        <v>0</v>
      </c>
      <c r="AB307" s="1">
        <v>7827.49</v>
      </c>
      <c r="AC307" s="1">
        <v>0</v>
      </c>
      <c r="AD307" s="1">
        <v>12038.88</v>
      </c>
      <c r="AE307" s="1">
        <v>0</v>
      </c>
      <c r="AF307" s="2">
        <v>10360.84</v>
      </c>
      <c r="AG307" s="1">
        <v>0</v>
      </c>
      <c r="AH307" s="2">
        <v>6859.24</v>
      </c>
      <c r="AI307" s="1">
        <v>0</v>
      </c>
      <c r="AJ307" s="1">
        <v>6859.24</v>
      </c>
      <c r="AK307" s="1">
        <v>0</v>
      </c>
      <c r="AL307" s="1">
        <v>17161.08</v>
      </c>
      <c r="AM307" s="1">
        <v>0</v>
      </c>
      <c r="AN307" s="1">
        <v>11458.93</v>
      </c>
      <c r="AO307" s="1">
        <v>0</v>
      </c>
      <c r="AP307" s="1">
        <v>6211.48</v>
      </c>
      <c r="AQ307" s="9">
        <f t="shared" si="53"/>
        <v>0</v>
      </c>
      <c r="AR307" s="9">
        <f t="shared" si="54"/>
        <v>106259.37999999999</v>
      </c>
      <c r="AS307" s="67">
        <f t="shared" si="55"/>
        <v>106259.37999999999</v>
      </c>
      <c r="AT307" s="68"/>
      <c r="AU307" s="68"/>
      <c r="AV307" s="78">
        <f t="shared" si="52"/>
        <v>92440.94599999998</v>
      </c>
      <c r="AW307" s="37">
        <v>657079.87</v>
      </c>
    </row>
    <row r="308" spans="1:49" ht="18">
      <c r="A308" s="1">
        <v>298</v>
      </c>
      <c r="B308" s="1" t="s">
        <v>266</v>
      </c>
      <c r="C308" s="1">
        <v>487</v>
      </c>
      <c r="D308" s="1">
        <v>0</v>
      </c>
      <c r="E308" s="1">
        <f t="shared" si="47"/>
        <v>487</v>
      </c>
      <c r="F308" s="14">
        <v>9.63</v>
      </c>
      <c r="G308" s="2">
        <f t="shared" si="46"/>
        <v>4689.81</v>
      </c>
      <c r="H308" s="2">
        <f t="shared" si="57"/>
        <v>28138.86</v>
      </c>
      <c r="I308" s="1">
        <v>10.01</v>
      </c>
      <c r="J308" s="2">
        <f t="shared" si="48"/>
        <v>4874.87</v>
      </c>
      <c r="K308" s="2">
        <f t="shared" si="49"/>
        <v>29249.22</v>
      </c>
      <c r="L308" s="16">
        <f t="shared" si="50"/>
        <v>57388.08</v>
      </c>
      <c r="M308" s="2"/>
      <c r="N308" s="33">
        <f t="shared" si="51"/>
        <v>57388.08</v>
      </c>
      <c r="O308" s="1">
        <v>0</v>
      </c>
      <c r="P308" s="1">
        <v>4783.61</v>
      </c>
      <c r="Q308" s="9">
        <v>0</v>
      </c>
      <c r="R308" s="6">
        <v>57403.27</v>
      </c>
      <c r="S308" s="1">
        <v>0</v>
      </c>
      <c r="T308" s="1">
        <v>1253.92</v>
      </c>
      <c r="U308" s="1">
        <v>0</v>
      </c>
      <c r="V308" s="1">
        <v>1253.92</v>
      </c>
      <c r="W308" s="1">
        <v>0</v>
      </c>
      <c r="X308" s="1">
        <v>1630.86</v>
      </c>
      <c r="Y308" s="1">
        <v>0</v>
      </c>
      <c r="Z308" s="1">
        <v>8699.72</v>
      </c>
      <c r="AA308" s="1">
        <v>0</v>
      </c>
      <c r="AB308" s="1">
        <v>1253.92</v>
      </c>
      <c r="AC308" s="1">
        <v>0</v>
      </c>
      <c r="AD308" s="1">
        <v>1253.92</v>
      </c>
      <c r="AE308" s="1">
        <v>0</v>
      </c>
      <c r="AF308" s="2">
        <v>1297.75</v>
      </c>
      <c r="AG308" s="1">
        <v>0</v>
      </c>
      <c r="AH308" s="2">
        <v>1297.75</v>
      </c>
      <c r="AI308" s="1">
        <v>0</v>
      </c>
      <c r="AJ308" s="1">
        <v>1999.5</v>
      </c>
      <c r="AK308" s="1">
        <v>0</v>
      </c>
      <c r="AL308" s="1">
        <v>3795.95</v>
      </c>
      <c r="AM308" s="1">
        <v>0</v>
      </c>
      <c r="AN308" s="1">
        <v>4318.47</v>
      </c>
      <c r="AO308" s="1">
        <v>0</v>
      </c>
      <c r="AP308" s="1">
        <v>1297.75</v>
      </c>
      <c r="AQ308" s="9">
        <f t="shared" si="53"/>
        <v>0</v>
      </c>
      <c r="AR308" s="9">
        <f t="shared" si="54"/>
        <v>29353.43</v>
      </c>
      <c r="AS308" s="67">
        <f t="shared" si="55"/>
        <v>29353.43</v>
      </c>
      <c r="AT308" s="68"/>
      <c r="AU308" s="68"/>
      <c r="AV308" s="78">
        <f t="shared" si="52"/>
        <v>28034.65</v>
      </c>
      <c r="AW308" s="37">
        <v>49330.49</v>
      </c>
    </row>
    <row r="309" spans="1:49" ht="18">
      <c r="A309" s="1">
        <v>299</v>
      </c>
      <c r="B309" s="1" t="s">
        <v>267</v>
      </c>
      <c r="C309" s="1">
        <v>482.1</v>
      </c>
      <c r="D309" s="1">
        <v>0</v>
      </c>
      <c r="E309" s="1">
        <f t="shared" si="47"/>
        <v>482.1</v>
      </c>
      <c r="F309" s="14">
        <v>11.78</v>
      </c>
      <c r="G309" s="2">
        <f t="shared" si="46"/>
        <v>5679.138</v>
      </c>
      <c r="H309" s="2">
        <f t="shared" si="57"/>
        <v>34074.828</v>
      </c>
      <c r="I309" s="1">
        <v>12.25</v>
      </c>
      <c r="J309" s="2">
        <f t="shared" si="48"/>
        <v>5905.725</v>
      </c>
      <c r="K309" s="2">
        <f t="shared" si="49"/>
        <v>35434.350000000006</v>
      </c>
      <c r="L309" s="16">
        <f t="shared" si="50"/>
        <v>69509.17800000001</v>
      </c>
      <c r="M309" s="2"/>
      <c r="N309" s="33">
        <f t="shared" si="51"/>
        <v>69509.17800000001</v>
      </c>
      <c r="O309" s="1">
        <v>0</v>
      </c>
      <c r="P309" s="1">
        <v>5792.72</v>
      </c>
      <c r="Q309" s="9">
        <v>0</v>
      </c>
      <c r="R309" s="6">
        <v>69512.65</v>
      </c>
      <c r="S309" s="1">
        <v>0</v>
      </c>
      <c r="T309" s="1">
        <v>2452.74</v>
      </c>
      <c r="U309" s="1">
        <v>0</v>
      </c>
      <c r="V309" s="1">
        <v>1243.09</v>
      </c>
      <c r="W309" s="1">
        <v>0</v>
      </c>
      <c r="X309" s="1">
        <v>1620.03</v>
      </c>
      <c r="Y309" s="1">
        <v>0</v>
      </c>
      <c r="Z309" s="1">
        <v>2907.37</v>
      </c>
      <c r="AA309" s="1">
        <v>0</v>
      </c>
      <c r="AB309" s="1">
        <v>3220.99</v>
      </c>
      <c r="AC309" s="1">
        <v>0</v>
      </c>
      <c r="AD309" s="1">
        <v>2854.93</v>
      </c>
      <c r="AE309" s="1">
        <v>0</v>
      </c>
      <c r="AF309" s="2">
        <v>5455.3</v>
      </c>
      <c r="AG309" s="1">
        <v>0</v>
      </c>
      <c r="AH309" s="2">
        <v>3471</v>
      </c>
      <c r="AI309" s="1">
        <v>0</v>
      </c>
      <c r="AJ309" s="1">
        <v>2646</v>
      </c>
      <c r="AK309" s="1">
        <v>0</v>
      </c>
      <c r="AL309" s="1">
        <v>4590.12</v>
      </c>
      <c r="AM309" s="1">
        <v>0</v>
      </c>
      <c r="AN309" s="1">
        <v>5112.64</v>
      </c>
      <c r="AO309" s="1">
        <v>0</v>
      </c>
      <c r="AP309" s="1">
        <v>2014.45</v>
      </c>
      <c r="AQ309" s="9">
        <f t="shared" si="53"/>
        <v>0</v>
      </c>
      <c r="AR309" s="9">
        <f t="shared" si="54"/>
        <v>37588.659999999996</v>
      </c>
      <c r="AS309" s="67">
        <f t="shared" si="55"/>
        <v>37588.659999999996</v>
      </c>
      <c r="AT309" s="68"/>
      <c r="AU309" s="68"/>
      <c r="AV309" s="78">
        <f t="shared" si="52"/>
        <v>31920.51800000002</v>
      </c>
      <c r="AW309" s="37">
        <v>68682.47</v>
      </c>
    </row>
    <row r="310" spans="1:49" ht="18">
      <c r="A310" s="1">
        <v>300</v>
      </c>
      <c r="B310" s="1" t="s">
        <v>268</v>
      </c>
      <c r="C310" s="1">
        <v>342.3</v>
      </c>
      <c r="D310" s="1">
        <v>116.8</v>
      </c>
      <c r="E310" s="1">
        <f t="shared" si="47"/>
        <v>459.1</v>
      </c>
      <c r="F310" s="14">
        <v>11.78</v>
      </c>
      <c r="G310" s="2">
        <f t="shared" si="46"/>
        <v>5408.198</v>
      </c>
      <c r="H310" s="2">
        <f t="shared" si="57"/>
        <v>32449.188000000002</v>
      </c>
      <c r="I310" s="1">
        <v>12.25</v>
      </c>
      <c r="J310" s="2">
        <f t="shared" si="48"/>
        <v>5623.975</v>
      </c>
      <c r="K310" s="2">
        <f t="shared" si="49"/>
        <v>33743.850000000006</v>
      </c>
      <c r="L310" s="16">
        <f t="shared" si="50"/>
        <v>66193.038</v>
      </c>
      <c r="M310" s="2"/>
      <c r="N310" s="33">
        <f t="shared" si="51"/>
        <v>66193.038</v>
      </c>
      <c r="O310" s="1">
        <v>0</v>
      </c>
      <c r="P310" s="1">
        <v>5516.36</v>
      </c>
      <c r="Q310" s="9">
        <v>0</v>
      </c>
      <c r="R310" s="6">
        <v>66196.34</v>
      </c>
      <c r="S310" s="1">
        <v>0</v>
      </c>
      <c r="T310" s="1">
        <v>1684.9</v>
      </c>
      <c r="U310" s="1">
        <v>0</v>
      </c>
      <c r="V310" s="1">
        <v>1014.61</v>
      </c>
      <c r="W310" s="1">
        <v>0</v>
      </c>
      <c r="X310" s="1">
        <v>1014.61</v>
      </c>
      <c r="Y310" s="1">
        <v>0</v>
      </c>
      <c r="Z310" s="1">
        <v>2645.31</v>
      </c>
      <c r="AA310" s="1">
        <v>0</v>
      </c>
      <c r="AB310" s="1">
        <v>2263.36</v>
      </c>
      <c r="AC310" s="1">
        <v>0</v>
      </c>
      <c r="AD310" s="1">
        <v>3545.93</v>
      </c>
      <c r="AE310" s="1">
        <v>0</v>
      </c>
      <c r="AF310" s="2">
        <v>5134.69</v>
      </c>
      <c r="AG310" s="1">
        <v>0</v>
      </c>
      <c r="AH310" s="2">
        <v>2350.59</v>
      </c>
      <c r="AI310" s="1">
        <v>0</v>
      </c>
      <c r="AJ310" s="1">
        <v>2683.88</v>
      </c>
      <c r="AK310" s="1">
        <v>0</v>
      </c>
      <c r="AL310" s="1">
        <v>5135.14</v>
      </c>
      <c r="AM310" s="1">
        <v>0</v>
      </c>
      <c r="AN310" s="1">
        <v>4769.89</v>
      </c>
      <c r="AO310" s="1">
        <v>0</v>
      </c>
      <c r="AP310" s="1">
        <v>5706.78</v>
      </c>
      <c r="AQ310" s="9">
        <f t="shared" si="53"/>
        <v>0</v>
      </c>
      <c r="AR310" s="9">
        <f t="shared" si="54"/>
        <v>37949.69</v>
      </c>
      <c r="AS310" s="67">
        <f t="shared" si="55"/>
        <v>37949.69</v>
      </c>
      <c r="AT310" s="68"/>
      <c r="AU310" s="68"/>
      <c r="AV310" s="78">
        <f t="shared" si="52"/>
        <v>28243.347999999998</v>
      </c>
      <c r="AW310" s="37">
        <v>21942.67</v>
      </c>
    </row>
    <row r="311" spans="1:49" ht="18">
      <c r="A311" s="1">
        <v>301</v>
      </c>
      <c r="B311" s="1" t="s">
        <v>340</v>
      </c>
      <c r="C311" s="1">
        <v>2165.7</v>
      </c>
      <c r="D311" s="1">
        <v>0</v>
      </c>
      <c r="E311" s="1">
        <f t="shared" si="47"/>
        <v>2165.7</v>
      </c>
      <c r="F311" s="14">
        <v>11.09</v>
      </c>
      <c r="G311" s="2">
        <f t="shared" si="46"/>
        <v>24017.612999999998</v>
      </c>
      <c r="H311" s="2">
        <f t="shared" si="57"/>
        <v>144105.67799999999</v>
      </c>
      <c r="I311" s="1">
        <v>11.64</v>
      </c>
      <c r="J311" s="2">
        <f t="shared" si="48"/>
        <v>25208.748</v>
      </c>
      <c r="K311" s="2">
        <f t="shared" si="49"/>
        <v>151252.488</v>
      </c>
      <c r="L311" s="16">
        <f t="shared" si="50"/>
        <v>295358.16599999997</v>
      </c>
      <c r="M311" s="2"/>
      <c r="N311" s="33">
        <f t="shared" si="51"/>
        <v>295358.16599999997</v>
      </c>
      <c r="O311" s="1">
        <v>14402.77</v>
      </c>
      <c r="P311" s="1">
        <v>10095.19</v>
      </c>
      <c r="Q311" s="9">
        <v>172833.26</v>
      </c>
      <c r="R311" s="6">
        <v>121142.33</v>
      </c>
      <c r="S311" s="1">
        <v>7241.53</v>
      </c>
      <c r="T311" s="1">
        <v>4963.85</v>
      </c>
      <c r="U311" s="1">
        <v>9115.87</v>
      </c>
      <c r="V311" s="1">
        <v>9111.53</v>
      </c>
      <c r="W311" s="1">
        <v>5012.53</v>
      </c>
      <c r="X311" s="1">
        <v>4963.85</v>
      </c>
      <c r="Y311" s="1">
        <v>6119.02</v>
      </c>
      <c r="Z311" s="1">
        <v>5499.51</v>
      </c>
      <c r="AA311" s="1">
        <v>7276.75</v>
      </c>
      <c r="AB311" s="1">
        <v>5351.21</v>
      </c>
      <c r="AC311" s="1">
        <v>9310</v>
      </c>
      <c r="AD311" s="1">
        <v>4963.85</v>
      </c>
      <c r="AE311" s="1">
        <v>7579.95</v>
      </c>
      <c r="AF311" s="2">
        <v>5403.86</v>
      </c>
      <c r="AG311" s="1">
        <v>11447</v>
      </c>
      <c r="AH311" s="2">
        <v>5158.76</v>
      </c>
      <c r="AI311" s="1">
        <v>7579.95</v>
      </c>
      <c r="AJ311" s="1">
        <v>5468.65</v>
      </c>
      <c r="AK311" s="1">
        <v>6088.99</v>
      </c>
      <c r="AL311" s="1">
        <v>6025.73</v>
      </c>
      <c r="AM311" s="1">
        <v>5521.55</v>
      </c>
      <c r="AN311" s="1">
        <v>5158.76</v>
      </c>
      <c r="AO311" s="1">
        <v>4757.6</v>
      </c>
      <c r="AP311" s="1">
        <v>5158.76</v>
      </c>
      <c r="AQ311" s="9">
        <f t="shared" si="53"/>
        <v>87050.74</v>
      </c>
      <c r="AR311" s="9">
        <f t="shared" si="54"/>
        <v>67228.32</v>
      </c>
      <c r="AS311" s="67">
        <f t="shared" si="55"/>
        <v>154279.06</v>
      </c>
      <c r="AT311" s="68"/>
      <c r="AU311" s="68"/>
      <c r="AV311" s="78">
        <f t="shared" si="52"/>
        <v>141079.10599999997</v>
      </c>
      <c r="AW311" s="37">
        <v>322384.82</v>
      </c>
    </row>
    <row r="312" spans="1:49" ht="18">
      <c r="A312" s="1">
        <v>302</v>
      </c>
      <c r="B312" s="1" t="s">
        <v>335</v>
      </c>
      <c r="C312" s="1">
        <v>2027.6</v>
      </c>
      <c r="D312" s="1">
        <v>0</v>
      </c>
      <c r="E312" s="1">
        <f t="shared" si="47"/>
        <v>2027.6</v>
      </c>
      <c r="F312" s="14">
        <v>11.09</v>
      </c>
      <c r="G312" s="2">
        <f t="shared" si="46"/>
        <v>22486.084</v>
      </c>
      <c r="H312" s="2">
        <f t="shared" si="57"/>
        <v>134916.504</v>
      </c>
      <c r="I312" s="1">
        <v>11.64</v>
      </c>
      <c r="J312" s="2">
        <f t="shared" si="48"/>
        <v>23601.264</v>
      </c>
      <c r="K312" s="2">
        <f t="shared" si="49"/>
        <v>141607.584</v>
      </c>
      <c r="L312" s="16">
        <f t="shared" si="50"/>
        <v>276524.088</v>
      </c>
      <c r="M312" s="2"/>
      <c r="N312" s="33">
        <f t="shared" si="51"/>
        <v>276524.088</v>
      </c>
      <c r="O312" s="1">
        <v>13484.35</v>
      </c>
      <c r="P312" s="1">
        <v>9451.45</v>
      </c>
      <c r="Q312" s="9">
        <v>161812.21</v>
      </c>
      <c r="R312" s="6">
        <v>113417.46</v>
      </c>
      <c r="S312" s="1">
        <v>5021.58</v>
      </c>
      <c r="T312" s="1">
        <v>4658.65</v>
      </c>
      <c r="U312" s="1">
        <v>3203.61</v>
      </c>
      <c r="V312" s="1">
        <v>4658.65</v>
      </c>
      <c r="W312" s="1">
        <v>4794.33</v>
      </c>
      <c r="X312" s="1">
        <v>4658.65</v>
      </c>
      <c r="Y312" s="1">
        <v>5900.82</v>
      </c>
      <c r="Z312" s="1">
        <v>5194.31</v>
      </c>
      <c r="AA312" s="1">
        <v>6812.74</v>
      </c>
      <c r="AB312" s="1">
        <v>4658.65</v>
      </c>
      <c r="AC312" s="1">
        <v>8845.99</v>
      </c>
      <c r="AD312" s="1">
        <v>4658.65</v>
      </c>
      <c r="AE312" s="1">
        <v>10398.92</v>
      </c>
      <c r="AF312" s="2">
        <v>4841.13</v>
      </c>
      <c r="AG312" s="1">
        <v>10902.05</v>
      </c>
      <c r="AH312" s="2">
        <v>4841.13</v>
      </c>
      <c r="AI312" s="1">
        <v>7096.6</v>
      </c>
      <c r="AJ312" s="1">
        <v>4841.13</v>
      </c>
      <c r="AK312" s="1">
        <v>5286.66</v>
      </c>
      <c r="AL312" s="1">
        <v>5630.63</v>
      </c>
      <c r="AM312" s="1">
        <v>3345.54</v>
      </c>
      <c r="AN312" s="1">
        <v>4841.13</v>
      </c>
      <c r="AO312" s="1">
        <v>11380.37</v>
      </c>
      <c r="AP312" s="1">
        <v>4841.13</v>
      </c>
      <c r="AQ312" s="9">
        <f t="shared" si="53"/>
        <v>82989.20999999998</v>
      </c>
      <c r="AR312" s="9">
        <f t="shared" si="54"/>
        <v>58323.83999999998</v>
      </c>
      <c r="AS312" s="67">
        <f t="shared" si="55"/>
        <v>141313.04999999996</v>
      </c>
      <c r="AT312" s="68"/>
      <c r="AU312" s="68"/>
      <c r="AV312" s="78">
        <f t="shared" si="52"/>
        <v>135211.03800000003</v>
      </c>
      <c r="AW312" s="37">
        <v>374954.37</v>
      </c>
    </row>
    <row r="313" spans="1:49" ht="18">
      <c r="A313" s="1">
        <v>303</v>
      </c>
      <c r="B313" s="1" t="s">
        <v>336</v>
      </c>
      <c r="C313" s="1">
        <v>713.9</v>
      </c>
      <c r="D313" s="1">
        <v>0</v>
      </c>
      <c r="E313" s="1">
        <f t="shared" si="47"/>
        <v>713.9</v>
      </c>
      <c r="F313" s="14">
        <v>11.09</v>
      </c>
      <c r="G313" s="2">
        <f t="shared" si="46"/>
        <v>7917.151</v>
      </c>
      <c r="H313" s="2">
        <f t="shared" si="57"/>
        <v>47502.906</v>
      </c>
      <c r="I313" s="1">
        <v>11.64</v>
      </c>
      <c r="J313" s="2">
        <f t="shared" si="48"/>
        <v>8309.796</v>
      </c>
      <c r="K313" s="2">
        <f t="shared" si="49"/>
        <v>49858.776</v>
      </c>
      <c r="L313" s="16">
        <f t="shared" si="50"/>
        <v>97361.682</v>
      </c>
      <c r="M313" s="2">
        <v>-26047.86</v>
      </c>
      <c r="N313" s="33">
        <f t="shared" si="51"/>
        <v>71313.822</v>
      </c>
      <c r="O313" s="1">
        <v>3577.94</v>
      </c>
      <c r="P313" s="1">
        <v>2326.9</v>
      </c>
      <c r="Q313" s="9">
        <v>42935.33</v>
      </c>
      <c r="R313" s="6">
        <v>27922.74</v>
      </c>
      <c r="S313" s="1">
        <v>1951.27</v>
      </c>
      <c r="T313" s="1">
        <v>1967.42</v>
      </c>
      <c r="U313" s="1">
        <v>1127.96</v>
      </c>
      <c r="V313" s="1">
        <v>2602.69</v>
      </c>
      <c r="W313" s="1">
        <v>2718.68</v>
      </c>
      <c r="X313" s="1">
        <v>1755.37</v>
      </c>
      <c r="Y313" s="1">
        <v>3825.17</v>
      </c>
      <c r="Z313" s="1">
        <v>2291.03</v>
      </c>
      <c r="AA313" s="1">
        <v>2398.7</v>
      </c>
      <c r="AB313" s="1">
        <v>1755.37</v>
      </c>
      <c r="AC313" s="1">
        <v>4431.95</v>
      </c>
      <c r="AD313" s="1">
        <v>1755.37</v>
      </c>
      <c r="AE313" s="1">
        <v>2498.65</v>
      </c>
      <c r="AF313" s="2">
        <v>1819.62</v>
      </c>
      <c r="AG313" s="1">
        <v>6606.5</v>
      </c>
      <c r="AH313" s="2">
        <v>1819.62</v>
      </c>
      <c r="AI313" s="1">
        <v>2498.65</v>
      </c>
      <c r="AJ313" s="1">
        <v>1819.62</v>
      </c>
      <c r="AK313" s="1">
        <v>3119.06</v>
      </c>
      <c r="AL313" s="1">
        <v>2686.59</v>
      </c>
      <c r="AM313" s="1">
        <v>1177.94</v>
      </c>
      <c r="AN313" s="1">
        <v>1819.62</v>
      </c>
      <c r="AO313" s="1">
        <v>1202.42</v>
      </c>
      <c r="AP313" s="1">
        <v>2289.06</v>
      </c>
      <c r="AQ313" s="9">
        <f t="shared" si="53"/>
        <v>33556.950000000004</v>
      </c>
      <c r="AR313" s="9">
        <f t="shared" si="54"/>
        <v>24381.379999999997</v>
      </c>
      <c r="AS313" s="67">
        <f t="shared" si="55"/>
        <v>57938.33</v>
      </c>
      <c r="AT313" s="69">
        <v>2264.89</v>
      </c>
      <c r="AU313" s="68">
        <v>880</v>
      </c>
      <c r="AV313" s="78">
        <f t="shared" si="52"/>
        <v>10230.601999999999</v>
      </c>
      <c r="AW313" s="37">
        <v>139717.17</v>
      </c>
    </row>
    <row r="314" spans="1:49" ht="18">
      <c r="A314" s="1">
        <v>304</v>
      </c>
      <c r="B314" s="1" t="s">
        <v>269</v>
      </c>
      <c r="C314" s="1">
        <v>263.3</v>
      </c>
      <c r="D314" s="1">
        <v>0</v>
      </c>
      <c r="E314" s="1">
        <f t="shared" si="47"/>
        <v>263.3</v>
      </c>
      <c r="F314" s="14">
        <v>11.15</v>
      </c>
      <c r="G314" s="2">
        <f t="shared" si="46"/>
        <v>2935.795</v>
      </c>
      <c r="H314" s="2">
        <f t="shared" si="57"/>
        <v>17614.77</v>
      </c>
      <c r="I314" s="1">
        <v>11.63</v>
      </c>
      <c r="J314" s="2">
        <f t="shared" si="48"/>
        <v>3062.1790000000005</v>
      </c>
      <c r="K314" s="2">
        <f t="shared" si="49"/>
        <v>18373.074000000004</v>
      </c>
      <c r="L314" s="16">
        <f t="shared" si="50"/>
        <v>35987.844000000005</v>
      </c>
      <c r="M314" s="2">
        <v>-12506.28</v>
      </c>
      <c r="N314" s="33">
        <f t="shared" si="51"/>
        <v>23481.564000000006</v>
      </c>
      <c r="O314" s="1">
        <v>1040.9</v>
      </c>
      <c r="P314" s="1">
        <v>911.42</v>
      </c>
      <c r="Q314" s="9">
        <v>12490.79</v>
      </c>
      <c r="R314" s="6">
        <v>10937.06</v>
      </c>
      <c r="S314" s="1">
        <v>384.42</v>
      </c>
      <c r="T314" s="1">
        <v>759.54</v>
      </c>
      <c r="U314" s="1">
        <v>384.42</v>
      </c>
      <c r="V314" s="1">
        <v>759.54</v>
      </c>
      <c r="W314" s="1">
        <v>1102.23</v>
      </c>
      <c r="X314" s="1">
        <v>759.54</v>
      </c>
      <c r="Y314" s="1">
        <v>4797.94</v>
      </c>
      <c r="Z314" s="1">
        <v>1295.2</v>
      </c>
      <c r="AA314" s="1">
        <v>2670.15</v>
      </c>
      <c r="AB314" s="1">
        <v>13973.26</v>
      </c>
      <c r="AC314" s="1">
        <v>716.18</v>
      </c>
      <c r="AD314" s="1">
        <v>1384.79</v>
      </c>
      <c r="AE314" s="1">
        <v>742.51</v>
      </c>
      <c r="AF314" s="2">
        <v>783.24</v>
      </c>
      <c r="AG314" s="1">
        <v>1446.01</v>
      </c>
      <c r="AH314" s="2">
        <v>783.24</v>
      </c>
      <c r="AI314" s="1">
        <v>0</v>
      </c>
      <c r="AJ314" s="1">
        <v>1116.53</v>
      </c>
      <c r="AK314" s="1">
        <v>6840.11</v>
      </c>
      <c r="AL314" s="1">
        <v>1495.26</v>
      </c>
      <c r="AM314" s="1">
        <v>3020.72</v>
      </c>
      <c r="AN314" s="1">
        <v>1116.53</v>
      </c>
      <c r="AO314" s="1">
        <v>1372.91</v>
      </c>
      <c r="AP314" s="1">
        <v>7293.85</v>
      </c>
      <c r="AQ314" s="9">
        <f t="shared" si="53"/>
        <v>23477.600000000002</v>
      </c>
      <c r="AR314" s="9">
        <f t="shared" si="54"/>
        <v>31520.520000000004</v>
      </c>
      <c r="AS314" s="67">
        <f t="shared" si="55"/>
        <v>54998.12000000001</v>
      </c>
      <c r="AT314" s="68"/>
      <c r="AU314" s="68">
        <v>880</v>
      </c>
      <c r="AV314" s="78">
        <f t="shared" si="52"/>
        <v>-32396.556000000004</v>
      </c>
      <c r="AW314" s="37">
        <v>105923.28</v>
      </c>
    </row>
    <row r="315" spans="1:49" ht="18">
      <c r="A315" s="1">
        <v>305</v>
      </c>
      <c r="B315" s="1" t="s">
        <v>270</v>
      </c>
      <c r="C315" s="1">
        <v>418.2</v>
      </c>
      <c r="D315" s="1">
        <v>0</v>
      </c>
      <c r="E315" s="1">
        <f t="shared" si="47"/>
        <v>418.2</v>
      </c>
      <c r="F315" s="14">
        <v>11.16</v>
      </c>
      <c r="G315" s="2">
        <f t="shared" si="46"/>
        <v>4667.112</v>
      </c>
      <c r="H315" s="2">
        <f t="shared" si="57"/>
        <v>28002.672</v>
      </c>
      <c r="I315" s="1">
        <v>11.61</v>
      </c>
      <c r="J315" s="2">
        <f t="shared" si="48"/>
        <v>4855.302</v>
      </c>
      <c r="K315" s="2">
        <f t="shared" si="49"/>
        <v>29131.811999999998</v>
      </c>
      <c r="L315" s="16">
        <f t="shared" si="50"/>
        <v>57134.484</v>
      </c>
      <c r="M315" s="2">
        <v>-24412.65</v>
      </c>
      <c r="N315" s="33">
        <f t="shared" si="51"/>
        <v>32721.833999999995</v>
      </c>
      <c r="O315" s="1">
        <v>1464.65</v>
      </c>
      <c r="P315" s="1">
        <v>1261.42</v>
      </c>
      <c r="Q315" s="9">
        <v>17575.77</v>
      </c>
      <c r="R315" s="6">
        <v>15137.03</v>
      </c>
      <c r="S315" s="1">
        <v>2599.9</v>
      </c>
      <c r="T315" s="1">
        <v>1101.87</v>
      </c>
      <c r="U315" s="1">
        <v>0</v>
      </c>
      <c r="V315" s="1">
        <v>1101.87</v>
      </c>
      <c r="W315" s="1">
        <v>0</v>
      </c>
      <c r="X315" s="1">
        <v>21779.21</v>
      </c>
      <c r="Y315" s="1">
        <v>424.75</v>
      </c>
      <c r="Z315" s="1">
        <v>5260.28</v>
      </c>
      <c r="AA315" s="1">
        <v>2242.58</v>
      </c>
      <c r="AB315" s="1">
        <v>1101.87</v>
      </c>
      <c r="AC315" s="1">
        <v>35515.71</v>
      </c>
      <c r="AD315" s="1">
        <v>3314.87</v>
      </c>
      <c r="AE315" s="1">
        <v>22035.42</v>
      </c>
      <c r="AF315" s="2">
        <v>3352.51</v>
      </c>
      <c r="AG315" s="1">
        <v>39421.56</v>
      </c>
      <c r="AH315" s="2">
        <v>1139.51</v>
      </c>
      <c r="AI315" s="1">
        <v>57929.09</v>
      </c>
      <c r="AJ315" s="1">
        <v>5621.32</v>
      </c>
      <c r="AK315" s="1">
        <v>610.49</v>
      </c>
      <c r="AL315" s="1">
        <v>1774.06</v>
      </c>
      <c r="AM315" s="1">
        <v>2098.16</v>
      </c>
      <c r="AN315" s="1">
        <v>1139.51</v>
      </c>
      <c r="AO315" s="1">
        <v>4266.56</v>
      </c>
      <c r="AP315" s="1">
        <v>1139.51</v>
      </c>
      <c r="AQ315" s="9">
        <f t="shared" si="53"/>
        <v>167144.22</v>
      </c>
      <c r="AR315" s="9">
        <f t="shared" si="54"/>
        <v>47826.39</v>
      </c>
      <c r="AS315" s="67">
        <f t="shared" si="55"/>
        <v>214970.61</v>
      </c>
      <c r="AT315" s="68"/>
      <c r="AU315" s="68">
        <v>880</v>
      </c>
      <c r="AV315" s="78">
        <f t="shared" si="52"/>
        <v>-183128.77599999998</v>
      </c>
      <c r="AW315" s="37">
        <v>62036.78</v>
      </c>
    </row>
    <row r="316" spans="1:49" ht="18">
      <c r="A316" s="1">
        <v>306</v>
      </c>
      <c r="B316" s="1" t="s">
        <v>271</v>
      </c>
      <c r="C316" s="1">
        <v>619.8</v>
      </c>
      <c r="D316" s="1">
        <v>0</v>
      </c>
      <c r="E316" s="1">
        <f t="shared" si="47"/>
        <v>619.8</v>
      </c>
      <c r="F316" s="14">
        <v>10.01</v>
      </c>
      <c r="G316" s="2">
        <f t="shared" si="46"/>
        <v>6204.197999999999</v>
      </c>
      <c r="H316" s="2">
        <f t="shared" si="57"/>
        <v>37225.187999999995</v>
      </c>
      <c r="I316" s="1">
        <v>11.61</v>
      </c>
      <c r="J316" s="2">
        <f t="shared" si="48"/>
        <v>7195.877999999999</v>
      </c>
      <c r="K316" s="2">
        <f t="shared" si="49"/>
        <v>43175.268</v>
      </c>
      <c r="L316" s="16">
        <f t="shared" si="50"/>
        <v>80400.45599999999</v>
      </c>
      <c r="M316" s="2">
        <v>-31531.69</v>
      </c>
      <c r="N316" s="33">
        <f t="shared" si="51"/>
        <v>48868.76599999999</v>
      </c>
      <c r="O316" s="1">
        <v>1691.24</v>
      </c>
      <c r="P316" s="1">
        <v>2009.4</v>
      </c>
      <c r="Q316" s="9">
        <v>20294.92</v>
      </c>
      <c r="R316" s="6">
        <v>24112.77</v>
      </c>
      <c r="S316" s="1">
        <v>-14996.42</v>
      </c>
      <c r="T316" s="1">
        <v>1369.76</v>
      </c>
      <c r="U316" s="1">
        <v>0</v>
      </c>
      <c r="V316" s="1">
        <v>1369.76</v>
      </c>
      <c r="W316" s="1">
        <v>0</v>
      </c>
      <c r="X316" s="1">
        <v>1369.76</v>
      </c>
      <c r="Y316" s="1">
        <v>4462.99</v>
      </c>
      <c r="Z316" s="1">
        <v>1905.42</v>
      </c>
      <c r="AA316" s="1">
        <v>0</v>
      </c>
      <c r="AB316" s="1">
        <v>1369.76</v>
      </c>
      <c r="AC316" s="1">
        <v>0</v>
      </c>
      <c r="AD316" s="1">
        <v>2127</v>
      </c>
      <c r="AE316" s="1">
        <v>0</v>
      </c>
      <c r="AF316" s="2">
        <v>1425.54</v>
      </c>
      <c r="AG316" s="1">
        <v>10157.19</v>
      </c>
      <c r="AH316" s="2">
        <v>1425.54</v>
      </c>
      <c r="AI316" s="1">
        <v>1499.38</v>
      </c>
      <c r="AJ316" s="1">
        <v>1758.83</v>
      </c>
      <c r="AK316" s="1">
        <v>441.74</v>
      </c>
      <c r="AL316" s="1">
        <v>2060.09</v>
      </c>
      <c r="AM316" s="1">
        <v>0</v>
      </c>
      <c r="AN316" s="1">
        <v>1425.54</v>
      </c>
      <c r="AO316" s="1">
        <v>24.48</v>
      </c>
      <c r="AP316" s="1">
        <v>1425.54</v>
      </c>
      <c r="AQ316" s="9">
        <f t="shared" si="53"/>
        <v>1589.3600000000004</v>
      </c>
      <c r="AR316" s="9">
        <f t="shared" si="54"/>
        <v>19032.54</v>
      </c>
      <c r="AS316" s="67">
        <f t="shared" si="55"/>
        <v>20621.9</v>
      </c>
      <c r="AT316" s="68"/>
      <c r="AU316" s="68">
        <v>880</v>
      </c>
      <c r="AV316" s="78">
        <f t="shared" si="52"/>
        <v>27366.865999999987</v>
      </c>
      <c r="AW316" s="37">
        <v>19415.41</v>
      </c>
    </row>
    <row r="317" spans="1:61" s="39" customFormat="1" ht="18">
      <c r="A317" s="1">
        <v>307</v>
      </c>
      <c r="B317" s="1" t="s">
        <v>272</v>
      </c>
      <c r="C317" s="1">
        <v>537.2</v>
      </c>
      <c r="D317" s="1">
        <v>0</v>
      </c>
      <c r="E317" s="1">
        <f t="shared" si="47"/>
        <v>537.2</v>
      </c>
      <c r="F317" s="14">
        <v>11.25</v>
      </c>
      <c r="G317" s="2">
        <f t="shared" si="46"/>
        <v>6043.500000000001</v>
      </c>
      <c r="H317" s="2">
        <f t="shared" si="57"/>
        <v>36261.00000000001</v>
      </c>
      <c r="I317" s="1">
        <v>11.7</v>
      </c>
      <c r="J317" s="2">
        <f t="shared" si="48"/>
        <v>6285.24</v>
      </c>
      <c r="K317" s="2">
        <f t="shared" si="49"/>
        <v>37711.44</v>
      </c>
      <c r="L317" s="16">
        <f t="shared" si="50"/>
        <v>73972.44</v>
      </c>
      <c r="M317" s="2">
        <v>-162376.79</v>
      </c>
      <c r="N317" s="33">
        <f t="shared" si="51"/>
        <v>-88404.35</v>
      </c>
      <c r="O317" s="1">
        <v>1564.49</v>
      </c>
      <c r="P317" s="1">
        <v>1347.4</v>
      </c>
      <c r="Q317" s="9">
        <v>18773.84</v>
      </c>
      <c r="R317" s="6">
        <v>16168.85</v>
      </c>
      <c r="S317" s="1">
        <v>0</v>
      </c>
      <c r="T317" s="1">
        <v>1364.86</v>
      </c>
      <c r="U317" s="1">
        <v>0</v>
      </c>
      <c r="V317" s="1">
        <v>1364.86</v>
      </c>
      <c r="W317" s="1">
        <v>0</v>
      </c>
      <c r="X317" s="1">
        <v>1364.86</v>
      </c>
      <c r="Y317" s="1">
        <v>3720.14</v>
      </c>
      <c r="Z317" s="1">
        <v>1364.86</v>
      </c>
      <c r="AA317" s="1">
        <v>0</v>
      </c>
      <c r="AB317" s="1">
        <v>1364.86</v>
      </c>
      <c r="AC317" s="1">
        <v>0</v>
      </c>
      <c r="AD317" s="1">
        <v>1364.86</v>
      </c>
      <c r="AE317" s="1">
        <v>0</v>
      </c>
      <c r="AF317" s="2">
        <v>1413.21</v>
      </c>
      <c r="AG317" s="1">
        <v>1070.81</v>
      </c>
      <c r="AH317" s="2">
        <v>1413.21</v>
      </c>
      <c r="AI317" s="1">
        <v>3073.09</v>
      </c>
      <c r="AJ317" s="1">
        <v>1413.21</v>
      </c>
      <c r="AK317" s="1">
        <v>441.74</v>
      </c>
      <c r="AL317" s="1">
        <v>2284.78</v>
      </c>
      <c r="AM317" s="1">
        <v>0</v>
      </c>
      <c r="AN317" s="1">
        <v>1413.21</v>
      </c>
      <c r="AO317" s="1">
        <v>24.48</v>
      </c>
      <c r="AP317" s="1">
        <v>1413.21</v>
      </c>
      <c r="AQ317" s="9">
        <f t="shared" si="53"/>
        <v>8330.26</v>
      </c>
      <c r="AR317" s="9">
        <f t="shared" si="54"/>
        <v>17539.989999999998</v>
      </c>
      <c r="AS317" s="67">
        <f t="shared" si="55"/>
        <v>25870.25</v>
      </c>
      <c r="AT317" s="68"/>
      <c r="AU317" s="68">
        <v>880</v>
      </c>
      <c r="AV317" s="78">
        <f t="shared" si="52"/>
        <v>-115154.6</v>
      </c>
      <c r="AW317" s="37">
        <v>206123.68</v>
      </c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</row>
    <row r="318" spans="1:61" s="39" customFormat="1" ht="18">
      <c r="A318" s="1">
        <v>308</v>
      </c>
      <c r="B318" s="1" t="s">
        <v>273</v>
      </c>
      <c r="C318" s="1">
        <v>531.6</v>
      </c>
      <c r="D318" s="1">
        <v>0</v>
      </c>
      <c r="E318" s="1">
        <f t="shared" si="47"/>
        <v>531.6</v>
      </c>
      <c r="F318" s="14">
        <v>7.96</v>
      </c>
      <c r="G318" s="2">
        <f t="shared" si="46"/>
        <v>4231.536</v>
      </c>
      <c r="H318" s="2">
        <f t="shared" si="57"/>
        <v>25389.216</v>
      </c>
      <c r="I318" s="1">
        <v>8.27</v>
      </c>
      <c r="J318" s="2">
        <f t="shared" si="48"/>
        <v>4396.332</v>
      </c>
      <c r="K318" s="2">
        <f t="shared" si="49"/>
        <v>26377.992000000002</v>
      </c>
      <c r="L318" s="16">
        <f t="shared" si="50"/>
        <v>51767.208</v>
      </c>
      <c r="M318" s="2">
        <v>-78303.28</v>
      </c>
      <c r="N318" s="33">
        <f t="shared" si="51"/>
        <v>-26536.072</v>
      </c>
      <c r="O318" s="1">
        <v>304.74</v>
      </c>
      <c r="P318" s="1">
        <v>1246.64</v>
      </c>
      <c r="Q318" s="9">
        <v>3656.82</v>
      </c>
      <c r="R318" s="6">
        <v>14959.72</v>
      </c>
      <c r="S318" s="1">
        <v>0</v>
      </c>
      <c r="T318" s="1">
        <v>1530.14</v>
      </c>
      <c r="U318" s="1">
        <v>0</v>
      </c>
      <c r="V318" s="1">
        <v>1886.26</v>
      </c>
      <c r="W318" s="1">
        <v>0</v>
      </c>
      <c r="X318" s="1">
        <v>1530.14</v>
      </c>
      <c r="Y318" s="1">
        <v>0</v>
      </c>
      <c r="Z318" s="1">
        <v>1530.14</v>
      </c>
      <c r="AA318" s="1">
        <v>0</v>
      </c>
      <c r="AB318" s="1">
        <v>1530.14</v>
      </c>
      <c r="AC318" s="1">
        <v>0</v>
      </c>
      <c r="AD318" s="1">
        <v>1530.14</v>
      </c>
      <c r="AE318" s="1">
        <v>0</v>
      </c>
      <c r="AF318" s="2">
        <v>1577.98</v>
      </c>
      <c r="AG318" s="1">
        <v>1048.44</v>
      </c>
      <c r="AH318" s="2">
        <v>5043.09</v>
      </c>
      <c r="AI318" s="1">
        <v>1499.38</v>
      </c>
      <c r="AJ318" s="1">
        <v>1577.98</v>
      </c>
      <c r="AK318" s="1">
        <v>441.74</v>
      </c>
      <c r="AL318" s="1">
        <v>1969.95</v>
      </c>
      <c r="AM318" s="1">
        <v>0</v>
      </c>
      <c r="AN318" s="1">
        <v>1655.45</v>
      </c>
      <c r="AO318" s="1">
        <v>1782.08</v>
      </c>
      <c r="AP318" s="1">
        <v>13526.72</v>
      </c>
      <c r="AQ318" s="9">
        <f t="shared" si="53"/>
        <v>4771.64</v>
      </c>
      <c r="AR318" s="9">
        <f t="shared" si="54"/>
        <v>34888.130000000005</v>
      </c>
      <c r="AS318" s="67">
        <f t="shared" si="55"/>
        <v>39659.770000000004</v>
      </c>
      <c r="AT318" s="68"/>
      <c r="AU318" s="68">
        <f>880+2840</f>
        <v>3720</v>
      </c>
      <c r="AV318" s="78">
        <f t="shared" si="52"/>
        <v>-69915.842</v>
      </c>
      <c r="AW318" s="37">
        <v>257867.34</v>
      </c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</row>
    <row r="319" spans="1:49" ht="18">
      <c r="A319" s="1">
        <v>309</v>
      </c>
      <c r="B319" s="1" t="s">
        <v>274</v>
      </c>
      <c r="C319" s="1">
        <v>527.1</v>
      </c>
      <c r="D319" s="1">
        <v>0</v>
      </c>
      <c r="E319" s="1">
        <f t="shared" si="47"/>
        <v>527.1</v>
      </c>
      <c r="F319" s="14">
        <v>11.16</v>
      </c>
      <c r="G319" s="2">
        <f t="shared" si="46"/>
        <v>5882.436000000001</v>
      </c>
      <c r="H319" s="2">
        <f t="shared" si="57"/>
        <v>35294.616</v>
      </c>
      <c r="I319" s="1">
        <v>11.61</v>
      </c>
      <c r="J319" s="2">
        <f t="shared" si="48"/>
        <v>6119.631</v>
      </c>
      <c r="K319" s="2">
        <f t="shared" si="49"/>
        <v>36717.786</v>
      </c>
      <c r="L319" s="16">
        <f t="shared" si="50"/>
        <v>72012.402</v>
      </c>
      <c r="M319" s="2">
        <v>-5483.24</v>
      </c>
      <c r="N319" s="33">
        <f t="shared" si="51"/>
        <v>66529.162</v>
      </c>
      <c r="O319" s="1">
        <v>2963.71</v>
      </c>
      <c r="P319" s="1">
        <v>2579.44</v>
      </c>
      <c r="Q319" s="9">
        <v>35564.53</v>
      </c>
      <c r="R319" s="6">
        <v>30953.24</v>
      </c>
      <c r="S319" s="1">
        <v>0</v>
      </c>
      <c r="T319" s="1">
        <v>1342.54</v>
      </c>
      <c r="U319" s="1">
        <v>0</v>
      </c>
      <c r="V319" s="1">
        <v>1342.54</v>
      </c>
      <c r="W319" s="1">
        <v>0</v>
      </c>
      <c r="X319" s="1">
        <v>1342.54</v>
      </c>
      <c r="Y319" s="1">
        <v>424.75</v>
      </c>
      <c r="Z319" s="1">
        <v>1342.54</v>
      </c>
      <c r="AA319" s="1">
        <v>0</v>
      </c>
      <c r="AB319" s="1">
        <v>1342.54</v>
      </c>
      <c r="AC319" s="1">
        <v>0</v>
      </c>
      <c r="AD319" s="1">
        <v>2544.73</v>
      </c>
      <c r="AE319" s="1">
        <v>0</v>
      </c>
      <c r="AF319" s="2">
        <v>1389.98</v>
      </c>
      <c r="AG319" s="1">
        <v>2513.55</v>
      </c>
      <c r="AH319" s="2">
        <v>1389.98</v>
      </c>
      <c r="AI319" s="1">
        <v>3295.65</v>
      </c>
      <c r="AJ319" s="1">
        <v>1723.27</v>
      </c>
      <c r="AK319" s="1">
        <v>1237.66</v>
      </c>
      <c r="AL319" s="1">
        <v>2106.61</v>
      </c>
      <c r="AM319" s="1">
        <v>5708.55</v>
      </c>
      <c r="AN319" s="1">
        <v>1389.98</v>
      </c>
      <c r="AO319" s="1">
        <v>18658.65</v>
      </c>
      <c r="AP319" s="1">
        <v>2527.39</v>
      </c>
      <c r="AQ319" s="9">
        <f t="shared" si="53"/>
        <v>31838.81</v>
      </c>
      <c r="AR319" s="9">
        <f t="shared" si="54"/>
        <v>19784.64</v>
      </c>
      <c r="AS319" s="67">
        <f t="shared" si="55"/>
        <v>51623.45</v>
      </c>
      <c r="AT319" s="68"/>
      <c r="AU319" s="68">
        <v>880</v>
      </c>
      <c r="AV319" s="78">
        <f t="shared" si="52"/>
        <v>14025.712</v>
      </c>
      <c r="AW319" s="37">
        <v>234284.83</v>
      </c>
    </row>
    <row r="320" spans="1:49" ht="18">
      <c r="A320" s="1">
        <v>310</v>
      </c>
      <c r="B320" s="1" t="s">
        <v>275</v>
      </c>
      <c r="C320" s="1">
        <v>400.1</v>
      </c>
      <c r="D320" s="1">
        <v>0</v>
      </c>
      <c r="E320" s="1">
        <f t="shared" si="47"/>
        <v>400.1</v>
      </c>
      <c r="F320" s="14">
        <v>8.2</v>
      </c>
      <c r="G320" s="2">
        <f t="shared" si="46"/>
        <v>3280.8199999999997</v>
      </c>
      <c r="H320" s="2">
        <f t="shared" si="57"/>
        <v>19684.92</v>
      </c>
      <c r="I320" s="1">
        <v>8.7</v>
      </c>
      <c r="J320" s="2">
        <f t="shared" si="48"/>
        <v>3480.87</v>
      </c>
      <c r="K320" s="2">
        <f t="shared" si="49"/>
        <v>20885.22</v>
      </c>
      <c r="L320" s="16">
        <f t="shared" si="50"/>
        <v>40570.14</v>
      </c>
      <c r="M320" s="2">
        <v>-26340.39</v>
      </c>
      <c r="N320" s="33">
        <f t="shared" si="51"/>
        <v>14229.75</v>
      </c>
      <c r="O320" s="1">
        <v>300.26</v>
      </c>
      <c r="P320" s="1">
        <v>851.14</v>
      </c>
      <c r="Q320" s="9">
        <v>3603.16</v>
      </c>
      <c r="R320" s="6">
        <v>10213.69</v>
      </c>
      <c r="S320" s="1">
        <v>862.54</v>
      </c>
      <c r="T320" s="1">
        <v>1626.13</v>
      </c>
      <c r="U320" s="1">
        <v>1329.35</v>
      </c>
      <c r="V320" s="1">
        <v>1061.87</v>
      </c>
      <c r="W320" s="1">
        <v>6813.38</v>
      </c>
      <c r="X320" s="1">
        <v>1061.87</v>
      </c>
      <c r="Y320" s="1">
        <v>12032.89</v>
      </c>
      <c r="Z320" s="1">
        <v>1061.87</v>
      </c>
      <c r="AA320" s="1">
        <v>29455.13</v>
      </c>
      <c r="AB320" s="1">
        <v>1061.87</v>
      </c>
      <c r="AC320" s="1">
        <v>0</v>
      </c>
      <c r="AD320" s="1">
        <v>1061.87</v>
      </c>
      <c r="AE320" s="1">
        <v>0</v>
      </c>
      <c r="AF320" s="2">
        <v>1097.88</v>
      </c>
      <c r="AG320" s="1">
        <v>974.77</v>
      </c>
      <c r="AH320" s="2">
        <v>1097.88</v>
      </c>
      <c r="AI320" s="1">
        <v>1809.23</v>
      </c>
      <c r="AJ320" s="1">
        <v>1097.88</v>
      </c>
      <c r="AK320" s="1">
        <v>441.74</v>
      </c>
      <c r="AL320" s="1">
        <v>1732.43</v>
      </c>
      <c r="AM320" s="1">
        <v>1891.91</v>
      </c>
      <c r="AN320" s="1">
        <v>1097.88</v>
      </c>
      <c r="AO320" s="1">
        <v>24.48</v>
      </c>
      <c r="AP320" s="1">
        <v>1097.88</v>
      </c>
      <c r="AQ320" s="9">
        <f t="shared" si="53"/>
        <v>55635.420000000006</v>
      </c>
      <c r="AR320" s="9">
        <f t="shared" si="54"/>
        <v>14157.310000000001</v>
      </c>
      <c r="AS320" s="67">
        <f t="shared" si="55"/>
        <v>69792.73000000001</v>
      </c>
      <c r="AT320" s="68"/>
      <c r="AU320" s="68">
        <v>880</v>
      </c>
      <c r="AV320" s="78">
        <f t="shared" si="52"/>
        <v>-56442.98000000001</v>
      </c>
      <c r="AW320" s="37">
        <v>7785.02</v>
      </c>
    </row>
    <row r="321" spans="1:49" ht="18">
      <c r="A321" s="1">
        <v>311</v>
      </c>
      <c r="B321" s="1" t="s">
        <v>276</v>
      </c>
      <c r="C321" s="1">
        <v>5913.8</v>
      </c>
      <c r="D321" s="1">
        <v>0</v>
      </c>
      <c r="E321" s="1">
        <f t="shared" si="47"/>
        <v>5913.8</v>
      </c>
      <c r="F321" s="14">
        <v>12.85</v>
      </c>
      <c r="G321" s="2">
        <f t="shared" si="46"/>
        <v>75992.33</v>
      </c>
      <c r="H321" s="2">
        <f t="shared" si="57"/>
        <v>455953.98</v>
      </c>
      <c r="I321" s="1">
        <v>13.36</v>
      </c>
      <c r="J321" s="2">
        <f t="shared" si="48"/>
        <v>79008.368</v>
      </c>
      <c r="K321" s="2">
        <f t="shared" si="49"/>
        <v>474050.208</v>
      </c>
      <c r="L321" s="16">
        <f t="shared" si="50"/>
        <v>930004.188</v>
      </c>
      <c r="M321" s="2"/>
      <c r="N321" s="33">
        <f t="shared" si="51"/>
        <v>930004.188</v>
      </c>
      <c r="O321" s="1">
        <v>43542.34</v>
      </c>
      <c r="P321" s="1">
        <v>33969.84</v>
      </c>
      <c r="Q321" s="9">
        <v>522508.06</v>
      </c>
      <c r="R321" s="6">
        <v>407638.06</v>
      </c>
      <c r="S321" s="1">
        <v>32420.27</v>
      </c>
      <c r="T321" s="1">
        <v>14176.81</v>
      </c>
      <c r="U321" s="1">
        <v>27026.72</v>
      </c>
      <c r="V321" s="1">
        <v>15269.48</v>
      </c>
      <c r="W321" s="1">
        <v>10039.51</v>
      </c>
      <c r="X321" s="1">
        <v>16669.17</v>
      </c>
      <c r="Y321" s="1">
        <v>22324.01</v>
      </c>
      <c r="Z321" s="1">
        <v>19102.03</v>
      </c>
      <c r="AA321" s="1">
        <v>324001.87</v>
      </c>
      <c r="AB321" s="1">
        <v>163926.19</v>
      </c>
      <c r="AC321" s="1">
        <v>399340.37</v>
      </c>
      <c r="AD321" s="1">
        <v>85739.63</v>
      </c>
      <c r="AE321" s="1">
        <v>105048.3</v>
      </c>
      <c r="AF321" s="2">
        <v>15251.36</v>
      </c>
      <c r="AG321" s="1">
        <v>27474.3</v>
      </c>
      <c r="AH321" s="2">
        <v>47415.04</v>
      </c>
      <c r="AI321" s="1">
        <v>22197.68</v>
      </c>
      <c r="AJ321" s="1">
        <v>16055.24</v>
      </c>
      <c r="AK321" s="1">
        <v>10199.51</v>
      </c>
      <c r="AL321" s="1">
        <v>20704.67</v>
      </c>
      <c r="AM321" s="1">
        <v>12146.49</v>
      </c>
      <c r="AN321" s="1">
        <v>20208.81</v>
      </c>
      <c r="AO321" s="1">
        <v>40731.65</v>
      </c>
      <c r="AP321" s="1">
        <v>19268.93</v>
      </c>
      <c r="AQ321" s="9">
        <f t="shared" si="53"/>
        <v>1032950.6800000002</v>
      </c>
      <c r="AR321" s="9">
        <f t="shared" si="54"/>
        <v>453787.3599999999</v>
      </c>
      <c r="AS321" s="67">
        <f t="shared" si="55"/>
        <v>1486738.04</v>
      </c>
      <c r="AT321" s="68"/>
      <c r="AU321" s="68"/>
      <c r="AV321" s="78">
        <f t="shared" si="52"/>
        <v>-556733.8520000001</v>
      </c>
      <c r="AW321" s="37">
        <v>1677116.61</v>
      </c>
    </row>
    <row r="322" spans="1:49" ht="18">
      <c r="A322" s="1">
        <v>312</v>
      </c>
      <c r="B322" s="1" t="s">
        <v>277</v>
      </c>
      <c r="C322" s="1">
        <v>3834.6</v>
      </c>
      <c r="D322" s="1">
        <v>0</v>
      </c>
      <c r="E322" s="1">
        <f t="shared" si="47"/>
        <v>3834.6</v>
      </c>
      <c r="F322" s="14">
        <v>12.85</v>
      </c>
      <c r="G322" s="2">
        <f t="shared" si="46"/>
        <v>49274.61</v>
      </c>
      <c r="H322" s="2">
        <f t="shared" si="57"/>
        <v>295647.66000000003</v>
      </c>
      <c r="I322" s="1">
        <v>13.37</v>
      </c>
      <c r="J322" s="2">
        <f t="shared" si="48"/>
        <v>51268.602</v>
      </c>
      <c r="K322" s="2">
        <f t="shared" si="49"/>
        <v>307611.61199999996</v>
      </c>
      <c r="L322" s="16">
        <f t="shared" si="50"/>
        <v>603259.272</v>
      </c>
      <c r="M322" s="2">
        <v>-245874.74</v>
      </c>
      <c r="N322" s="33">
        <f t="shared" si="51"/>
        <v>357384.532</v>
      </c>
      <c r="O322" s="1">
        <v>17377.22</v>
      </c>
      <c r="P322" s="1">
        <v>12393.32</v>
      </c>
      <c r="Q322" s="9">
        <v>208526.69</v>
      </c>
      <c r="R322" s="6">
        <v>148719.8</v>
      </c>
      <c r="S322" s="1">
        <v>7900.91</v>
      </c>
      <c r="T322" s="1">
        <v>8652.12</v>
      </c>
      <c r="U322" s="1">
        <v>6058.67</v>
      </c>
      <c r="V322" s="1">
        <v>10589.7</v>
      </c>
      <c r="W322" s="1">
        <v>6058.67</v>
      </c>
      <c r="X322" s="1">
        <v>9780.64</v>
      </c>
      <c r="Y322" s="1">
        <v>9819.5</v>
      </c>
      <c r="Z322" s="1">
        <v>10085.33</v>
      </c>
      <c r="AA322" s="1">
        <v>32002.59</v>
      </c>
      <c r="AB322" s="1">
        <v>27962.64</v>
      </c>
      <c r="AC322" s="1">
        <v>12884.26</v>
      </c>
      <c r="AD322" s="1">
        <v>8652.12</v>
      </c>
      <c r="AE322" s="1">
        <v>32495.2</v>
      </c>
      <c r="AF322" s="2">
        <v>9693.89</v>
      </c>
      <c r="AG322" s="1">
        <v>53111.48</v>
      </c>
      <c r="AH322" s="2">
        <v>18852.54</v>
      </c>
      <c r="AI322" s="1">
        <v>28831.06</v>
      </c>
      <c r="AJ322" s="1">
        <v>13663.67</v>
      </c>
      <c r="AK322" s="1">
        <v>7553.43</v>
      </c>
      <c r="AL322" s="1">
        <v>14805.79</v>
      </c>
      <c r="AM322" s="1">
        <v>19478.87</v>
      </c>
      <c r="AN322" s="1">
        <v>10914.96</v>
      </c>
      <c r="AO322" s="1">
        <v>10352.25</v>
      </c>
      <c r="AP322" s="1">
        <v>19029.82</v>
      </c>
      <c r="AQ322" s="9">
        <f t="shared" si="53"/>
        <v>226546.88999999998</v>
      </c>
      <c r="AR322" s="9">
        <f t="shared" si="54"/>
        <v>162683.21999999997</v>
      </c>
      <c r="AS322" s="67">
        <f t="shared" si="55"/>
        <v>389230.11</v>
      </c>
      <c r="AT322" s="70">
        <v>450</v>
      </c>
      <c r="AU322" s="68">
        <f>(92921.31-67860.92)+880</f>
        <v>25940.39</v>
      </c>
      <c r="AV322" s="78">
        <f t="shared" si="52"/>
        <v>-58235.96799999998</v>
      </c>
      <c r="AW322" s="37">
        <v>145376.74</v>
      </c>
    </row>
    <row r="323" spans="1:49" ht="18">
      <c r="A323" s="1">
        <v>313</v>
      </c>
      <c r="B323" s="1" t="s">
        <v>278</v>
      </c>
      <c r="C323" s="1">
        <v>453.7</v>
      </c>
      <c r="D323" s="1">
        <v>0</v>
      </c>
      <c r="E323" s="1">
        <f t="shared" si="47"/>
        <v>453.7</v>
      </c>
      <c r="F323" s="14">
        <v>8.75</v>
      </c>
      <c r="G323" s="2">
        <f t="shared" si="46"/>
        <v>3969.875</v>
      </c>
      <c r="H323" s="2">
        <f t="shared" si="57"/>
        <v>23819.25</v>
      </c>
      <c r="I323" s="1">
        <v>9.09</v>
      </c>
      <c r="J323" s="2">
        <f t="shared" si="48"/>
        <v>4124.133</v>
      </c>
      <c r="K323" s="2">
        <f t="shared" si="49"/>
        <v>24744.798</v>
      </c>
      <c r="L323" s="16">
        <f t="shared" si="50"/>
        <v>48564.047999999995</v>
      </c>
      <c r="M323" s="2">
        <v>-38191.14</v>
      </c>
      <c r="N323" s="33">
        <f t="shared" si="51"/>
        <v>10372.907999999996</v>
      </c>
      <c r="O323" s="1">
        <v>0</v>
      </c>
      <c r="P323" s="1">
        <v>1159.56</v>
      </c>
      <c r="Q323" s="9">
        <v>0</v>
      </c>
      <c r="R323" s="6">
        <v>13914.73</v>
      </c>
      <c r="S323" s="1">
        <v>0</v>
      </c>
      <c r="T323" s="1">
        <v>1002.68</v>
      </c>
      <c r="U323" s="1">
        <v>0</v>
      </c>
      <c r="V323" s="1">
        <v>1002.68</v>
      </c>
      <c r="W323" s="1">
        <v>0</v>
      </c>
      <c r="X323" s="1">
        <v>1002.68</v>
      </c>
      <c r="Y323" s="1">
        <v>0</v>
      </c>
      <c r="Z323" s="1">
        <v>1002.68</v>
      </c>
      <c r="AA323" s="1">
        <v>0</v>
      </c>
      <c r="AB323" s="1">
        <v>1235.1</v>
      </c>
      <c r="AC323" s="1">
        <v>0</v>
      </c>
      <c r="AD323" s="1">
        <v>1002.68</v>
      </c>
      <c r="AE323" s="1">
        <v>0</v>
      </c>
      <c r="AF323" s="2">
        <v>2814.99</v>
      </c>
      <c r="AG323" s="1">
        <v>0</v>
      </c>
      <c r="AH323" s="2">
        <v>1198.45</v>
      </c>
      <c r="AI323" s="1">
        <v>0</v>
      </c>
      <c r="AJ323" s="1">
        <v>1043.51</v>
      </c>
      <c r="AK323" s="1">
        <v>0</v>
      </c>
      <c r="AL323" s="1">
        <v>8786.84</v>
      </c>
      <c r="AM323" s="1">
        <v>0</v>
      </c>
      <c r="AN323" s="1">
        <v>2016.37</v>
      </c>
      <c r="AO323" s="1">
        <v>0</v>
      </c>
      <c r="AP323" s="1">
        <v>1043.51</v>
      </c>
      <c r="AQ323" s="9">
        <f t="shared" si="53"/>
        <v>0</v>
      </c>
      <c r="AR323" s="9">
        <f t="shared" si="54"/>
        <v>23152.17</v>
      </c>
      <c r="AS323" s="67">
        <f t="shared" si="55"/>
        <v>23152.17</v>
      </c>
      <c r="AT323" s="68"/>
      <c r="AU323" s="68"/>
      <c r="AV323" s="78">
        <f t="shared" si="52"/>
        <v>-12779.262000000002</v>
      </c>
      <c r="AW323" s="37">
        <v>341119.42</v>
      </c>
    </row>
    <row r="324" spans="1:49" ht="18">
      <c r="A324" s="1">
        <v>314</v>
      </c>
      <c r="B324" s="1" t="s">
        <v>279</v>
      </c>
      <c r="C324" s="1">
        <v>510.7</v>
      </c>
      <c r="D324" s="1">
        <v>0</v>
      </c>
      <c r="E324" s="1">
        <f t="shared" si="47"/>
        <v>510.7</v>
      </c>
      <c r="F324" s="14">
        <v>8.75</v>
      </c>
      <c r="G324" s="2">
        <f t="shared" si="46"/>
        <v>4468.625</v>
      </c>
      <c r="H324" s="2">
        <f t="shared" si="57"/>
        <v>26811.75</v>
      </c>
      <c r="I324" s="1">
        <v>9.09</v>
      </c>
      <c r="J324" s="2">
        <f t="shared" si="48"/>
        <v>4642.263</v>
      </c>
      <c r="K324" s="2">
        <f t="shared" si="49"/>
        <v>27853.578</v>
      </c>
      <c r="L324" s="16">
        <f t="shared" si="50"/>
        <v>54665.328</v>
      </c>
      <c r="M324" s="2"/>
      <c r="N324" s="33">
        <f t="shared" si="51"/>
        <v>54665.328</v>
      </c>
      <c r="O324" s="1">
        <v>0</v>
      </c>
      <c r="P324" s="1">
        <v>4558</v>
      </c>
      <c r="Q324" s="9">
        <v>0</v>
      </c>
      <c r="R324" s="6">
        <v>54695.97</v>
      </c>
      <c r="S324" s="1">
        <v>0</v>
      </c>
      <c r="T324" s="1">
        <v>1128.65</v>
      </c>
      <c r="U324" s="1">
        <v>0</v>
      </c>
      <c r="V324" s="1">
        <v>1128.65</v>
      </c>
      <c r="W324" s="1">
        <v>0</v>
      </c>
      <c r="X324" s="1">
        <v>1128.65</v>
      </c>
      <c r="Y324" s="1">
        <v>0</v>
      </c>
      <c r="Z324" s="1">
        <v>2379.13</v>
      </c>
      <c r="AA324" s="1">
        <v>0</v>
      </c>
      <c r="AB324" s="1">
        <v>1128.65</v>
      </c>
      <c r="AC324" s="1">
        <v>0</v>
      </c>
      <c r="AD324" s="1">
        <v>1128.65</v>
      </c>
      <c r="AE324" s="1">
        <v>0</v>
      </c>
      <c r="AF324" s="2">
        <v>6452.05</v>
      </c>
      <c r="AG324" s="1">
        <v>0</v>
      </c>
      <c r="AH324" s="2">
        <v>48327.6</v>
      </c>
      <c r="AI324" s="1">
        <v>0</v>
      </c>
      <c r="AJ324" s="1">
        <v>1174.61</v>
      </c>
      <c r="AK324" s="1">
        <v>0</v>
      </c>
      <c r="AL324" s="1">
        <v>1616.35</v>
      </c>
      <c r="AM324" s="1">
        <v>0</v>
      </c>
      <c r="AN324" s="1">
        <v>1174.61</v>
      </c>
      <c r="AO324" s="1">
        <v>0</v>
      </c>
      <c r="AP324" s="1">
        <v>1174.61</v>
      </c>
      <c r="AQ324" s="9">
        <f t="shared" si="53"/>
        <v>0</v>
      </c>
      <c r="AR324" s="9">
        <f t="shared" si="54"/>
        <v>67942.21</v>
      </c>
      <c r="AS324" s="67">
        <f t="shared" si="55"/>
        <v>67942.21</v>
      </c>
      <c r="AT324" s="68"/>
      <c r="AU324" s="68"/>
      <c r="AV324" s="78">
        <f t="shared" si="52"/>
        <v>-13276.882000000005</v>
      </c>
      <c r="AW324" s="37">
        <v>494057.04</v>
      </c>
    </row>
    <row r="325" spans="1:49" ht="18">
      <c r="A325" s="1">
        <v>315</v>
      </c>
      <c r="B325" s="1" t="s">
        <v>280</v>
      </c>
      <c r="C325" s="1">
        <v>479.7</v>
      </c>
      <c r="D325" s="1">
        <v>0</v>
      </c>
      <c r="E325" s="1">
        <f t="shared" si="47"/>
        <v>479.7</v>
      </c>
      <c r="F325" s="14">
        <v>8.05</v>
      </c>
      <c r="G325" s="2">
        <f t="shared" si="46"/>
        <v>3861.585</v>
      </c>
      <c r="H325" s="2">
        <f t="shared" si="57"/>
        <v>23169.510000000002</v>
      </c>
      <c r="I325" s="1">
        <v>8.37</v>
      </c>
      <c r="J325" s="2">
        <f t="shared" si="48"/>
        <v>4015.0889999999995</v>
      </c>
      <c r="K325" s="2">
        <f t="shared" si="49"/>
        <v>24090.533999999996</v>
      </c>
      <c r="L325" s="16">
        <f t="shared" si="50"/>
        <v>47260.043999999994</v>
      </c>
      <c r="M325" s="2"/>
      <c r="N325" s="33">
        <f t="shared" si="51"/>
        <v>47260.043999999994</v>
      </c>
      <c r="O325" s="1">
        <v>0</v>
      </c>
      <c r="P325" s="1">
        <v>3938.82</v>
      </c>
      <c r="Q325" s="9">
        <v>0</v>
      </c>
      <c r="R325" s="6">
        <v>47265.8</v>
      </c>
      <c r="S325" s="1">
        <v>0</v>
      </c>
      <c r="T325" s="1">
        <v>1737.79</v>
      </c>
      <c r="U325" s="1">
        <v>0</v>
      </c>
      <c r="V325" s="1">
        <v>1237.79</v>
      </c>
      <c r="W325" s="1">
        <v>0</v>
      </c>
      <c r="X325" s="1">
        <v>3266.65</v>
      </c>
      <c r="Y325" s="1">
        <v>0</v>
      </c>
      <c r="Z325" s="1">
        <v>4973.05</v>
      </c>
      <c r="AA325" s="1">
        <v>0</v>
      </c>
      <c r="AB325" s="1">
        <v>2456.26</v>
      </c>
      <c r="AC325" s="1">
        <v>0</v>
      </c>
      <c r="AD325" s="1">
        <v>1237.79</v>
      </c>
      <c r="AE325" s="1">
        <v>0</v>
      </c>
      <c r="AF325" s="2">
        <v>1280.96</v>
      </c>
      <c r="AG325" s="1">
        <v>0</v>
      </c>
      <c r="AH325" s="2">
        <v>1435.9</v>
      </c>
      <c r="AI325" s="1">
        <v>0</v>
      </c>
      <c r="AJ325" s="1">
        <v>1280.96</v>
      </c>
      <c r="AK325" s="1">
        <v>0</v>
      </c>
      <c r="AL325" s="1">
        <v>3222.08</v>
      </c>
      <c r="AM325" s="1">
        <v>0</v>
      </c>
      <c r="AN325" s="1">
        <v>4301.68</v>
      </c>
      <c r="AO325" s="1">
        <v>0</v>
      </c>
      <c r="AP325" s="1">
        <v>1280.96</v>
      </c>
      <c r="AQ325" s="9">
        <f t="shared" si="53"/>
        <v>0</v>
      </c>
      <c r="AR325" s="9">
        <f t="shared" si="54"/>
        <v>27711.869999999995</v>
      </c>
      <c r="AS325" s="67">
        <f t="shared" si="55"/>
        <v>27711.869999999995</v>
      </c>
      <c r="AT325" s="68"/>
      <c r="AU325" s="68"/>
      <c r="AV325" s="78">
        <f t="shared" si="52"/>
        <v>19548.174</v>
      </c>
      <c r="AW325" s="37">
        <v>189975.04</v>
      </c>
    </row>
    <row r="326" spans="1:49" ht="18">
      <c r="A326" s="1">
        <v>316</v>
      </c>
      <c r="B326" s="1" t="s">
        <v>281</v>
      </c>
      <c r="C326" s="1">
        <v>478.9</v>
      </c>
      <c r="D326" s="1">
        <v>0</v>
      </c>
      <c r="E326" s="1">
        <f t="shared" si="47"/>
        <v>478.9</v>
      </c>
      <c r="F326" s="14">
        <v>8.05</v>
      </c>
      <c r="G326" s="2">
        <f t="shared" si="46"/>
        <v>3855.145</v>
      </c>
      <c r="H326" s="2">
        <f t="shared" si="57"/>
        <v>23130.87</v>
      </c>
      <c r="I326" s="1">
        <v>8.37</v>
      </c>
      <c r="J326" s="2">
        <f t="shared" si="48"/>
        <v>4008.3929999999996</v>
      </c>
      <c r="K326" s="2">
        <f t="shared" si="49"/>
        <v>24050.357999999997</v>
      </c>
      <c r="L326" s="16">
        <f t="shared" si="50"/>
        <v>47181.227999999996</v>
      </c>
      <c r="M326" s="2">
        <v>-15766.42</v>
      </c>
      <c r="N326" s="33">
        <f t="shared" si="51"/>
        <v>31414.807999999997</v>
      </c>
      <c r="O326" s="1">
        <v>0</v>
      </c>
      <c r="P326" s="1">
        <v>2618.38</v>
      </c>
      <c r="Q326" s="9">
        <v>0</v>
      </c>
      <c r="R326" s="6">
        <v>31420.55</v>
      </c>
      <c r="S326" s="1">
        <v>0</v>
      </c>
      <c r="T326" s="1">
        <v>1736.02</v>
      </c>
      <c r="U326" s="1">
        <v>0</v>
      </c>
      <c r="V326" s="1">
        <v>1236.02</v>
      </c>
      <c r="W326" s="1">
        <v>0</v>
      </c>
      <c r="X326" s="1">
        <v>2236.02</v>
      </c>
      <c r="Y326" s="1">
        <v>0</v>
      </c>
      <c r="Z326" s="1">
        <v>3321.37</v>
      </c>
      <c r="AA326" s="1">
        <v>0</v>
      </c>
      <c r="AB326" s="1">
        <v>2454.49</v>
      </c>
      <c r="AC326" s="1">
        <v>0</v>
      </c>
      <c r="AD326" s="1">
        <v>1236.02</v>
      </c>
      <c r="AE326" s="1">
        <v>0</v>
      </c>
      <c r="AF326" s="2">
        <v>1279.12</v>
      </c>
      <c r="AG326" s="1">
        <v>0</v>
      </c>
      <c r="AH326" s="2">
        <v>1279.12</v>
      </c>
      <c r="AI326" s="1">
        <v>0</v>
      </c>
      <c r="AJ326" s="1">
        <v>1279.12</v>
      </c>
      <c r="AK326" s="1">
        <v>0</v>
      </c>
      <c r="AL326" s="1">
        <v>3220.24</v>
      </c>
      <c r="AM326" s="1">
        <v>0</v>
      </c>
      <c r="AN326" s="1">
        <v>4299.84</v>
      </c>
      <c r="AO326" s="1">
        <v>0</v>
      </c>
      <c r="AP326" s="1">
        <v>1279.12</v>
      </c>
      <c r="AQ326" s="9">
        <f t="shared" si="53"/>
        <v>0</v>
      </c>
      <c r="AR326" s="9">
        <f t="shared" si="54"/>
        <v>24856.5</v>
      </c>
      <c r="AS326" s="67">
        <f t="shared" si="55"/>
        <v>24856.5</v>
      </c>
      <c r="AT326" s="68"/>
      <c r="AU326" s="68">
        <v>880</v>
      </c>
      <c r="AV326" s="78">
        <f t="shared" si="52"/>
        <v>5678.307999999997</v>
      </c>
      <c r="AW326" s="37">
        <v>240787.32</v>
      </c>
    </row>
    <row r="327" spans="1:49" ht="18">
      <c r="A327" s="1">
        <v>317</v>
      </c>
      <c r="B327" s="1" t="s">
        <v>282</v>
      </c>
      <c r="C327" s="1">
        <v>3375.8</v>
      </c>
      <c r="D327" s="1">
        <v>124.1</v>
      </c>
      <c r="E327" s="1">
        <f t="shared" si="47"/>
        <v>3499.9</v>
      </c>
      <c r="F327" s="14">
        <v>13.03</v>
      </c>
      <c r="G327" s="2">
        <f t="shared" si="46"/>
        <v>45603.697</v>
      </c>
      <c r="H327" s="2">
        <f t="shared" si="57"/>
        <v>273622.18200000003</v>
      </c>
      <c r="I327" s="1">
        <v>13.01</v>
      </c>
      <c r="J327" s="2">
        <f t="shared" si="48"/>
        <v>45533.699</v>
      </c>
      <c r="K327" s="2">
        <f t="shared" si="49"/>
        <v>273202.194</v>
      </c>
      <c r="L327" s="16">
        <f t="shared" si="50"/>
        <v>546824.376</v>
      </c>
      <c r="M327" s="2"/>
      <c r="N327" s="33">
        <f t="shared" si="51"/>
        <v>546824.376</v>
      </c>
      <c r="O327" s="1">
        <v>25774.66</v>
      </c>
      <c r="P327" s="1">
        <v>20741.11</v>
      </c>
      <c r="Q327" s="9">
        <v>309295.96</v>
      </c>
      <c r="R327" s="6">
        <v>248893.29</v>
      </c>
      <c r="S327" s="1">
        <v>6162.98</v>
      </c>
      <c r="T327" s="1">
        <v>7912.43</v>
      </c>
      <c r="U327" s="1">
        <v>21328.17</v>
      </c>
      <c r="V327" s="1">
        <v>11360.5</v>
      </c>
      <c r="W327" s="1">
        <v>23194.16</v>
      </c>
      <c r="X327" s="1">
        <v>7912.43</v>
      </c>
      <c r="Y327" s="1">
        <v>11238.46</v>
      </c>
      <c r="Z327" s="1">
        <v>12270.09</v>
      </c>
      <c r="AA327" s="1">
        <v>139439.66</v>
      </c>
      <c r="AB327" s="1">
        <v>33105.08</v>
      </c>
      <c r="AC327" s="1">
        <v>160501.08</v>
      </c>
      <c r="AD327" s="1">
        <v>29326.22</v>
      </c>
      <c r="AE327" s="1">
        <v>16844.9</v>
      </c>
      <c r="AF327" s="2">
        <v>8894.01</v>
      </c>
      <c r="AG327" s="1">
        <v>64234.66</v>
      </c>
      <c r="AH327" s="2">
        <v>11529.9</v>
      </c>
      <c r="AI327" s="1">
        <v>33769.03</v>
      </c>
      <c r="AJ327" s="1">
        <v>12791.9</v>
      </c>
      <c r="AK327" s="1">
        <v>36722.88</v>
      </c>
      <c r="AL327" s="1">
        <v>10160.51</v>
      </c>
      <c r="AM327" s="1">
        <v>10005.56</v>
      </c>
      <c r="AN327" s="1">
        <v>8894</v>
      </c>
      <c r="AO327" s="1">
        <v>10017.6</v>
      </c>
      <c r="AP327" s="1">
        <v>118587.84</v>
      </c>
      <c r="AQ327" s="9">
        <f t="shared" si="53"/>
        <v>533459.1400000001</v>
      </c>
      <c r="AR327" s="9">
        <f t="shared" si="54"/>
        <v>272744.91000000003</v>
      </c>
      <c r="AS327" s="67">
        <f t="shared" si="55"/>
        <v>806204.0500000002</v>
      </c>
      <c r="AT327" s="68"/>
      <c r="AU327" s="68"/>
      <c r="AV327" s="78">
        <f t="shared" si="52"/>
        <v>-259379.67400000012</v>
      </c>
      <c r="AW327" s="37">
        <v>429649.68</v>
      </c>
    </row>
    <row r="328" spans="1:49" ht="18">
      <c r="A328" s="1">
        <v>318</v>
      </c>
      <c r="B328" s="1" t="s">
        <v>283</v>
      </c>
      <c r="C328" s="1">
        <v>643.2</v>
      </c>
      <c r="D328" s="1">
        <v>0</v>
      </c>
      <c r="E328" s="1">
        <f t="shared" si="47"/>
        <v>643.2</v>
      </c>
      <c r="F328" s="14">
        <v>7.87</v>
      </c>
      <c r="G328" s="2">
        <f t="shared" si="46"/>
        <v>5061.984</v>
      </c>
      <c r="H328" s="2">
        <f t="shared" si="57"/>
        <v>30371.904000000002</v>
      </c>
      <c r="I328" s="1">
        <v>8.18</v>
      </c>
      <c r="J328" s="2">
        <f t="shared" si="48"/>
        <v>5261.376</v>
      </c>
      <c r="K328" s="2">
        <f t="shared" si="49"/>
        <v>31568.256</v>
      </c>
      <c r="L328" s="16">
        <f t="shared" si="50"/>
        <v>61940.16</v>
      </c>
      <c r="M328" s="2"/>
      <c r="N328" s="33">
        <f t="shared" si="51"/>
        <v>61940.16</v>
      </c>
      <c r="O328" s="1">
        <v>0</v>
      </c>
      <c r="P328" s="1">
        <v>5163.22</v>
      </c>
      <c r="Q328" s="9">
        <v>0</v>
      </c>
      <c r="R328" s="6">
        <v>61958.68</v>
      </c>
      <c r="S328" s="1">
        <v>0</v>
      </c>
      <c r="T328" s="1">
        <v>4148.93</v>
      </c>
      <c r="U328" s="1">
        <v>0</v>
      </c>
      <c r="V328" s="1">
        <v>1599.12</v>
      </c>
      <c r="W328" s="1">
        <v>0</v>
      </c>
      <c r="X328" s="1">
        <v>1599.12</v>
      </c>
      <c r="Y328" s="1">
        <v>0</v>
      </c>
      <c r="Z328" s="1">
        <v>2023.87</v>
      </c>
      <c r="AA328" s="1">
        <v>0</v>
      </c>
      <c r="AB328" s="1">
        <v>1599.12</v>
      </c>
      <c r="AC328" s="1">
        <v>0</v>
      </c>
      <c r="AD328" s="1">
        <v>4164.4</v>
      </c>
      <c r="AE328" s="1">
        <v>0</v>
      </c>
      <c r="AF328" s="2">
        <v>1657.01</v>
      </c>
      <c r="AG328" s="1">
        <v>0</v>
      </c>
      <c r="AH328" s="2">
        <v>4564.93</v>
      </c>
      <c r="AI328" s="1">
        <v>0</v>
      </c>
      <c r="AJ328" s="1">
        <v>5434.6</v>
      </c>
      <c r="AK328" s="1">
        <v>0</v>
      </c>
      <c r="AL328" s="1">
        <v>4155.21</v>
      </c>
      <c r="AM328" s="1">
        <v>0</v>
      </c>
      <c r="AN328" s="1">
        <v>4677.73</v>
      </c>
      <c r="AO328" s="1">
        <v>0</v>
      </c>
      <c r="AP328" s="1">
        <v>1657.01</v>
      </c>
      <c r="AQ328" s="9">
        <f t="shared" si="53"/>
        <v>0</v>
      </c>
      <c r="AR328" s="9">
        <f t="shared" si="54"/>
        <v>37281.049999999996</v>
      </c>
      <c r="AS328" s="67">
        <f t="shared" si="55"/>
        <v>37281.049999999996</v>
      </c>
      <c r="AT328" s="68"/>
      <c r="AU328" s="68"/>
      <c r="AV328" s="78">
        <f t="shared" si="52"/>
        <v>24659.110000000008</v>
      </c>
      <c r="AW328" s="37">
        <v>44308.33</v>
      </c>
    </row>
    <row r="329" spans="1:49" ht="18">
      <c r="A329" s="1">
        <v>319</v>
      </c>
      <c r="B329" s="1" t="s">
        <v>284</v>
      </c>
      <c r="C329" s="1">
        <v>402.7</v>
      </c>
      <c r="D329" s="1">
        <v>0</v>
      </c>
      <c r="E329" s="1">
        <f t="shared" si="47"/>
        <v>402.7</v>
      </c>
      <c r="F329" s="14">
        <v>7.96</v>
      </c>
      <c r="G329" s="2">
        <f t="shared" si="46"/>
        <v>3205.4919999999997</v>
      </c>
      <c r="H329" s="2">
        <f t="shared" si="57"/>
        <v>19232.951999999997</v>
      </c>
      <c r="I329" s="1">
        <v>8.27</v>
      </c>
      <c r="J329" s="2">
        <f t="shared" si="48"/>
        <v>3330.3289999999997</v>
      </c>
      <c r="K329" s="2">
        <f t="shared" si="49"/>
        <v>19981.974</v>
      </c>
      <c r="L329" s="16">
        <f t="shared" si="50"/>
        <v>39214.92599999999</v>
      </c>
      <c r="M329" s="2">
        <v>-13860.12</v>
      </c>
      <c r="N329" s="33">
        <f t="shared" si="51"/>
        <v>25354.80599999999</v>
      </c>
      <c r="O329" s="1">
        <v>0</v>
      </c>
      <c r="P329" s="1">
        <v>2114.59</v>
      </c>
      <c r="Q329" s="9">
        <v>0</v>
      </c>
      <c r="R329" s="6">
        <v>25375.1</v>
      </c>
      <c r="S329" s="1">
        <v>0</v>
      </c>
      <c r="T329" s="1">
        <v>1449.96</v>
      </c>
      <c r="U329" s="1">
        <v>0</v>
      </c>
      <c r="V329" s="1">
        <v>889.97</v>
      </c>
      <c r="W329" s="1">
        <v>0</v>
      </c>
      <c r="X329" s="1">
        <v>889.97</v>
      </c>
      <c r="Y329" s="1">
        <v>0</v>
      </c>
      <c r="Z329" s="1">
        <v>1314.72</v>
      </c>
      <c r="AA329" s="1">
        <v>0</v>
      </c>
      <c r="AB329" s="1">
        <v>889.97</v>
      </c>
      <c r="AC329" s="1">
        <v>0</v>
      </c>
      <c r="AD329" s="1">
        <v>3455.25</v>
      </c>
      <c r="AE329" s="1">
        <v>0</v>
      </c>
      <c r="AF329" s="2">
        <v>926.21</v>
      </c>
      <c r="AG329" s="1">
        <v>0</v>
      </c>
      <c r="AH329" s="2">
        <v>926.21</v>
      </c>
      <c r="AI329" s="1">
        <v>0</v>
      </c>
      <c r="AJ329" s="1">
        <v>926.21</v>
      </c>
      <c r="AK329" s="1">
        <v>0</v>
      </c>
      <c r="AL329" s="1">
        <v>3424.41</v>
      </c>
      <c r="AM329" s="1">
        <v>0</v>
      </c>
      <c r="AN329" s="1">
        <v>926.21</v>
      </c>
      <c r="AO329" s="1">
        <v>0</v>
      </c>
      <c r="AP329" s="1">
        <v>3568.53</v>
      </c>
      <c r="AQ329" s="9">
        <f t="shared" si="53"/>
        <v>0</v>
      </c>
      <c r="AR329" s="9">
        <f t="shared" si="54"/>
        <v>19587.619999999995</v>
      </c>
      <c r="AS329" s="67">
        <f t="shared" si="55"/>
        <v>19587.619999999995</v>
      </c>
      <c r="AT329" s="68"/>
      <c r="AU329" s="68">
        <v>880</v>
      </c>
      <c r="AV329" s="78">
        <f t="shared" si="52"/>
        <v>4887.185999999994</v>
      </c>
      <c r="AW329" s="37">
        <v>87384.75</v>
      </c>
    </row>
    <row r="330" spans="1:61" s="39" customFormat="1" ht="18">
      <c r="A330" s="1">
        <v>320</v>
      </c>
      <c r="B330" s="1" t="s">
        <v>285</v>
      </c>
      <c r="C330" s="1">
        <v>479.6</v>
      </c>
      <c r="D330" s="1">
        <v>0</v>
      </c>
      <c r="E330" s="1">
        <f t="shared" si="47"/>
        <v>479.6</v>
      </c>
      <c r="F330" s="14">
        <v>8.05</v>
      </c>
      <c r="G330" s="2">
        <f aca="true" t="shared" si="58" ref="G330:G336">E330*F330</f>
        <v>3860.7800000000007</v>
      </c>
      <c r="H330" s="2">
        <f t="shared" si="57"/>
        <v>23164.680000000004</v>
      </c>
      <c r="I330" s="1">
        <v>8.37</v>
      </c>
      <c r="J330" s="2">
        <f t="shared" si="48"/>
        <v>4014.252</v>
      </c>
      <c r="K330" s="2">
        <f t="shared" si="49"/>
        <v>24085.512</v>
      </c>
      <c r="L330" s="16">
        <f t="shared" si="50"/>
        <v>47250.192</v>
      </c>
      <c r="M330" s="2">
        <v>-47758.96</v>
      </c>
      <c r="N330" s="33">
        <f t="shared" si="51"/>
        <v>-508.7679999999964</v>
      </c>
      <c r="O330" s="1">
        <v>0</v>
      </c>
      <c r="P330" s="1">
        <v>1259.22</v>
      </c>
      <c r="Q330" s="9">
        <v>0</v>
      </c>
      <c r="R330" s="6">
        <v>15110.58</v>
      </c>
      <c r="S330" s="1">
        <v>0</v>
      </c>
      <c r="T330" s="1">
        <v>1737.57</v>
      </c>
      <c r="U330" s="1">
        <v>0</v>
      </c>
      <c r="V330" s="1">
        <v>1392.51</v>
      </c>
      <c r="W330" s="1">
        <v>0</v>
      </c>
      <c r="X330" s="1">
        <v>4278.48</v>
      </c>
      <c r="Y330" s="1">
        <v>0</v>
      </c>
      <c r="Z330" s="1">
        <v>2662.32</v>
      </c>
      <c r="AA330" s="1">
        <v>0</v>
      </c>
      <c r="AB330" s="1">
        <v>18467.04</v>
      </c>
      <c r="AC330" s="1">
        <v>0</v>
      </c>
      <c r="AD330" s="1">
        <v>1237.57</v>
      </c>
      <c r="AE330" s="1">
        <v>0</v>
      </c>
      <c r="AF330" s="2">
        <v>1280.73</v>
      </c>
      <c r="AG330" s="1">
        <v>0</v>
      </c>
      <c r="AH330" s="2">
        <v>1280.73</v>
      </c>
      <c r="AI330" s="1">
        <v>0</v>
      </c>
      <c r="AJ330" s="1">
        <v>1280.73</v>
      </c>
      <c r="AK330" s="1">
        <v>0</v>
      </c>
      <c r="AL330" s="1">
        <v>3221.85</v>
      </c>
      <c r="AM330" s="1">
        <v>0</v>
      </c>
      <c r="AN330" s="1">
        <v>4855.93</v>
      </c>
      <c r="AO330" s="1">
        <v>0</v>
      </c>
      <c r="AP330" s="1">
        <v>3223.3</v>
      </c>
      <c r="AQ330" s="9">
        <f t="shared" si="53"/>
        <v>0</v>
      </c>
      <c r="AR330" s="9">
        <f t="shared" si="54"/>
        <v>44918.76</v>
      </c>
      <c r="AS330" s="67">
        <f t="shared" si="55"/>
        <v>44918.76</v>
      </c>
      <c r="AT330" s="68"/>
      <c r="AU330" s="68">
        <v>880</v>
      </c>
      <c r="AV330" s="78">
        <f t="shared" si="52"/>
        <v>-46307.528</v>
      </c>
      <c r="AW330" s="37">
        <v>44988.8</v>
      </c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</row>
    <row r="331" spans="1:49" ht="18">
      <c r="A331" s="1">
        <v>321</v>
      </c>
      <c r="B331" s="1" t="s">
        <v>286</v>
      </c>
      <c r="C331" s="1">
        <v>368.3</v>
      </c>
      <c r="D331" s="1">
        <v>0</v>
      </c>
      <c r="E331" s="1">
        <f aca="true" t="shared" si="59" ref="E331:E336">C331+D331</f>
        <v>368.3</v>
      </c>
      <c r="F331" s="14">
        <v>8.48</v>
      </c>
      <c r="G331" s="2">
        <f t="shared" si="58"/>
        <v>3123.184</v>
      </c>
      <c r="H331" s="2">
        <f t="shared" si="57"/>
        <v>18739.104</v>
      </c>
      <c r="I331" s="1">
        <v>8.82</v>
      </c>
      <c r="J331" s="2">
        <f aca="true" t="shared" si="60" ref="J331:J336">E331*I331</f>
        <v>3248.4060000000004</v>
      </c>
      <c r="K331" s="2">
        <f aca="true" t="shared" si="61" ref="K331:K336">J331*6</f>
        <v>19490.436</v>
      </c>
      <c r="L331" s="16">
        <f aca="true" t="shared" si="62" ref="L331:L336">H331+K331</f>
        <v>38229.54</v>
      </c>
      <c r="M331" s="2"/>
      <c r="N331" s="33">
        <f>L331+M331</f>
        <v>38229.54</v>
      </c>
      <c r="O331" s="1">
        <v>1070.65</v>
      </c>
      <c r="P331" s="1">
        <v>2115</v>
      </c>
      <c r="Q331" s="9">
        <v>12847.78</v>
      </c>
      <c r="R331" s="6">
        <v>25379.99</v>
      </c>
      <c r="S331" s="1">
        <v>0</v>
      </c>
      <c r="T331" s="1">
        <v>1325</v>
      </c>
      <c r="U331" s="1">
        <v>0</v>
      </c>
      <c r="V331" s="1">
        <v>813.94</v>
      </c>
      <c r="W331" s="1">
        <v>0</v>
      </c>
      <c r="X331" s="1">
        <v>813.94</v>
      </c>
      <c r="Y331" s="1">
        <v>424.75</v>
      </c>
      <c r="Z331" s="1">
        <v>1349.6</v>
      </c>
      <c r="AA331" s="1">
        <v>0</v>
      </c>
      <c r="AB331" s="1">
        <v>813.94</v>
      </c>
      <c r="AC331" s="1">
        <v>0</v>
      </c>
      <c r="AD331" s="1">
        <v>813.94</v>
      </c>
      <c r="AE331" s="1">
        <v>0</v>
      </c>
      <c r="AF331" s="2">
        <v>847.09</v>
      </c>
      <c r="AG331" s="1">
        <v>0</v>
      </c>
      <c r="AH331" s="2">
        <v>847.09</v>
      </c>
      <c r="AI331" s="1">
        <v>0</v>
      </c>
      <c r="AJ331" s="1">
        <v>847.09</v>
      </c>
      <c r="AK331" s="1">
        <v>1941.12</v>
      </c>
      <c r="AL331" s="1">
        <v>847.09</v>
      </c>
      <c r="AM331" s="1">
        <v>0</v>
      </c>
      <c r="AN331" s="1">
        <v>847.09</v>
      </c>
      <c r="AO331" s="1">
        <v>0</v>
      </c>
      <c r="AP331" s="1">
        <v>847.09</v>
      </c>
      <c r="AQ331" s="9">
        <f t="shared" si="53"/>
        <v>2365.87</v>
      </c>
      <c r="AR331" s="9">
        <f t="shared" si="54"/>
        <v>11012.900000000001</v>
      </c>
      <c r="AS331" s="67">
        <f t="shared" si="55"/>
        <v>13378.77</v>
      </c>
      <c r="AT331" s="68"/>
      <c r="AU331" s="68"/>
      <c r="AV331" s="78">
        <f>N331-AS331-AT331-AU331</f>
        <v>24850.77</v>
      </c>
      <c r="AW331" s="37">
        <v>56999.97</v>
      </c>
    </row>
    <row r="332" spans="1:49" ht="18">
      <c r="A332" s="1">
        <v>322</v>
      </c>
      <c r="B332" s="1" t="s">
        <v>287</v>
      </c>
      <c r="C332" s="1">
        <v>353.7</v>
      </c>
      <c r="D332" s="1">
        <v>0</v>
      </c>
      <c r="E332" s="1">
        <f t="shared" si="59"/>
        <v>353.7</v>
      </c>
      <c r="F332" s="14">
        <v>6.6</v>
      </c>
      <c r="G332" s="2">
        <f t="shared" si="58"/>
        <v>2334.4199999999996</v>
      </c>
      <c r="H332" s="2">
        <f t="shared" si="57"/>
        <v>14006.519999999997</v>
      </c>
      <c r="I332" s="1">
        <v>6.86</v>
      </c>
      <c r="J332" s="2">
        <f t="shared" si="60"/>
        <v>2426.382</v>
      </c>
      <c r="K332" s="2">
        <f t="shared" si="61"/>
        <v>14558.292000000001</v>
      </c>
      <c r="L332" s="16">
        <f t="shared" si="62"/>
        <v>28564.811999999998</v>
      </c>
      <c r="M332" s="2"/>
      <c r="N332" s="33">
        <f>L332+M332</f>
        <v>28564.811999999998</v>
      </c>
      <c r="O332" s="1">
        <v>0</v>
      </c>
      <c r="P332" s="1">
        <v>2381.11</v>
      </c>
      <c r="Q332" s="9">
        <v>0</v>
      </c>
      <c r="R332" s="6">
        <v>28573.3</v>
      </c>
      <c r="S332" s="1">
        <v>0</v>
      </c>
      <c r="T332" s="1">
        <v>781.68</v>
      </c>
      <c r="U332" s="1">
        <v>0</v>
      </c>
      <c r="V332" s="1">
        <v>781.68</v>
      </c>
      <c r="W332" s="1">
        <v>0</v>
      </c>
      <c r="X332" s="1">
        <v>781.68</v>
      </c>
      <c r="Y332" s="1">
        <v>0</v>
      </c>
      <c r="Z332" s="1">
        <v>1867.03</v>
      </c>
      <c r="AA332" s="1">
        <v>0</v>
      </c>
      <c r="AB332" s="1">
        <v>2000.15</v>
      </c>
      <c r="AC332" s="1">
        <v>0</v>
      </c>
      <c r="AD332" s="1">
        <v>781.68</v>
      </c>
      <c r="AE332" s="1">
        <v>0</v>
      </c>
      <c r="AF332" s="2">
        <v>9944.76</v>
      </c>
      <c r="AG332" s="1">
        <v>0</v>
      </c>
      <c r="AH332" s="2">
        <v>813.51</v>
      </c>
      <c r="AI332" s="1">
        <v>0</v>
      </c>
      <c r="AJ332" s="1">
        <v>813.51</v>
      </c>
      <c r="AK332" s="1">
        <v>0</v>
      </c>
      <c r="AL332" s="1">
        <v>2754.63</v>
      </c>
      <c r="AM332" s="1">
        <v>0</v>
      </c>
      <c r="AN332" s="1">
        <v>813.51</v>
      </c>
      <c r="AO332" s="1">
        <v>0</v>
      </c>
      <c r="AP332" s="1">
        <v>813.51</v>
      </c>
      <c r="AQ332" s="9">
        <f aca="true" t="shared" si="63" ref="AQ332:AR336">S332+U332+W332+Y332+AA332+AC332+AE332+AG332+AI332+AK332+AM332+AO332</f>
        <v>0</v>
      </c>
      <c r="AR332" s="9">
        <f t="shared" si="63"/>
        <v>22947.329999999994</v>
      </c>
      <c r="AS332" s="67">
        <f>AQ332+AR332</f>
        <v>22947.329999999994</v>
      </c>
      <c r="AT332" s="68"/>
      <c r="AU332" s="68"/>
      <c r="AV332" s="78">
        <f>N332-AS332-AT332-AU332</f>
        <v>5617.482000000004</v>
      </c>
      <c r="AW332" s="37">
        <v>185764.15</v>
      </c>
    </row>
    <row r="333" spans="1:49" ht="18">
      <c r="A333" s="1">
        <v>323</v>
      </c>
      <c r="B333" s="1" t="s">
        <v>288</v>
      </c>
      <c r="C333" s="1">
        <v>53.2</v>
      </c>
      <c r="D333" s="1">
        <v>0</v>
      </c>
      <c r="E333" s="1">
        <f t="shared" si="59"/>
        <v>53.2</v>
      </c>
      <c r="F333" s="14">
        <v>5.45</v>
      </c>
      <c r="G333" s="2">
        <f t="shared" si="58"/>
        <v>289.94</v>
      </c>
      <c r="H333" s="2">
        <f t="shared" si="57"/>
        <v>1739.6399999999999</v>
      </c>
      <c r="I333" s="1">
        <v>5.66</v>
      </c>
      <c r="J333" s="2">
        <f t="shared" si="60"/>
        <v>301.112</v>
      </c>
      <c r="K333" s="2">
        <f t="shared" si="61"/>
        <v>1806.672</v>
      </c>
      <c r="L333" s="16">
        <f t="shared" si="62"/>
        <v>3546.312</v>
      </c>
      <c r="M333" s="2"/>
      <c r="N333" s="33">
        <f>L333+M333</f>
        <v>3546.312</v>
      </c>
      <c r="O333" s="1">
        <v>0</v>
      </c>
      <c r="P333" s="1">
        <v>295.74</v>
      </c>
      <c r="Q333" s="9">
        <v>0</v>
      </c>
      <c r="R333" s="6">
        <v>3548.87</v>
      </c>
      <c r="S333" s="1">
        <v>0</v>
      </c>
      <c r="T333" s="1">
        <v>117.57</v>
      </c>
      <c r="U333" s="1">
        <v>0</v>
      </c>
      <c r="V333" s="1">
        <v>117.57</v>
      </c>
      <c r="W333" s="1">
        <v>0</v>
      </c>
      <c r="X333" s="1">
        <v>117.57</v>
      </c>
      <c r="Y333" s="1">
        <v>0</v>
      </c>
      <c r="Z333" s="1">
        <v>542.32</v>
      </c>
      <c r="AA333" s="1">
        <v>0</v>
      </c>
      <c r="AB333" s="1">
        <v>117.57</v>
      </c>
      <c r="AC333" s="1">
        <v>0</v>
      </c>
      <c r="AD333" s="1">
        <v>117.57</v>
      </c>
      <c r="AE333" s="1">
        <v>0</v>
      </c>
      <c r="AF333" s="2">
        <v>122.36</v>
      </c>
      <c r="AG333" s="1">
        <v>0</v>
      </c>
      <c r="AH333" s="2">
        <v>122.36</v>
      </c>
      <c r="AI333" s="1">
        <v>0</v>
      </c>
      <c r="AJ333" s="1">
        <v>122.36</v>
      </c>
      <c r="AK333" s="1">
        <v>0</v>
      </c>
      <c r="AL333" s="1">
        <v>564.1</v>
      </c>
      <c r="AM333" s="1">
        <v>0</v>
      </c>
      <c r="AN333" s="1">
        <v>122.36</v>
      </c>
      <c r="AO333" s="1">
        <v>0</v>
      </c>
      <c r="AP333" s="1">
        <v>122.36</v>
      </c>
      <c r="AQ333" s="9">
        <f t="shared" si="63"/>
        <v>0</v>
      </c>
      <c r="AR333" s="9">
        <f t="shared" si="63"/>
        <v>2306.0699999999997</v>
      </c>
      <c r="AS333" s="67">
        <f>AQ333+AR333</f>
        <v>2306.0699999999997</v>
      </c>
      <c r="AT333" s="68"/>
      <c r="AU333" s="68"/>
      <c r="AV333" s="78">
        <f>N333-AS333-AT333-AU333</f>
        <v>1240.2420000000002</v>
      </c>
      <c r="AW333" s="37">
        <v>26803.69</v>
      </c>
    </row>
    <row r="334" spans="1:49" ht="18">
      <c r="A334" s="1">
        <v>324</v>
      </c>
      <c r="B334" s="1" t="s">
        <v>289</v>
      </c>
      <c r="C334" s="1">
        <v>903.9</v>
      </c>
      <c r="D334" s="1">
        <v>0</v>
      </c>
      <c r="E334" s="1">
        <f t="shared" si="59"/>
        <v>903.9</v>
      </c>
      <c r="F334" s="14">
        <v>12.81</v>
      </c>
      <c r="G334" s="2">
        <f t="shared" si="58"/>
        <v>11578.959</v>
      </c>
      <c r="H334" s="2">
        <f t="shared" si="57"/>
        <v>69473.754</v>
      </c>
      <c r="I334" s="1">
        <v>13.41</v>
      </c>
      <c r="J334" s="2">
        <f t="shared" si="60"/>
        <v>12121.298999999999</v>
      </c>
      <c r="K334" s="2">
        <f t="shared" si="61"/>
        <v>72727.794</v>
      </c>
      <c r="L334" s="16">
        <f t="shared" si="62"/>
        <v>142201.548</v>
      </c>
      <c r="M334" s="2">
        <v>-124129.67</v>
      </c>
      <c r="N334" s="33">
        <f>L334+M334</f>
        <v>18071.87800000001</v>
      </c>
      <c r="O334" s="1">
        <v>0</v>
      </c>
      <c r="P334" s="1">
        <v>4817.51</v>
      </c>
      <c r="Q334" s="9">
        <v>0</v>
      </c>
      <c r="R334" s="6">
        <v>57810.14</v>
      </c>
      <c r="S334" s="1">
        <v>0</v>
      </c>
      <c r="T334" s="1">
        <v>2175.27</v>
      </c>
      <c r="U334" s="1">
        <v>0</v>
      </c>
      <c r="V334" s="1">
        <v>2175.27</v>
      </c>
      <c r="W334" s="1">
        <v>0</v>
      </c>
      <c r="X334" s="1">
        <v>42910.4</v>
      </c>
      <c r="Y334" s="1">
        <v>0</v>
      </c>
      <c r="Z334" s="1">
        <v>2175.27</v>
      </c>
      <c r="AA334" s="1">
        <v>0</v>
      </c>
      <c r="AB334" s="1">
        <v>2175.27</v>
      </c>
      <c r="AC334" s="1">
        <v>0</v>
      </c>
      <c r="AD334" s="1">
        <v>2175.27</v>
      </c>
      <c r="AE334" s="1">
        <v>0</v>
      </c>
      <c r="AF334" s="2">
        <v>2928.62</v>
      </c>
      <c r="AG334" s="1">
        <v>0</v>
      </c>
      <c r="AH334" s="2">
        <v>2411.56</v>
      </c>
      <c r="AI334" s="1">
        <v>0</v>
      </c>
      <c r="AJ334" s="1">
        <v>2256.62</v>
      </c>
      <c r="AK334" s="1">
        <v>0</v>
      </c>
      <c r="AL334" s="1">
        <v>4197.74</v>
      </c>
      <c r="AM334" s="1">
        <v>0</v>
      </c>
      <c r="AN334" s="1">
        <v>2256.62</v>
      </c>
      <c r="AO334" s="1">
        <v>0</v>
      </c>
      <c r="AP334" s="1">
        <v>2256.62</v>
      </c>
      <c r="AQ334" s="9">
        <f t="shared" si="63"/>
        <v>0</v>
      </c>
      <c r="AR334" s="9">
        <f t="shared" si="63"/>
        <v>70094.52999999998</v>
      </c>
      <c r="AS334" s="67">
        <f>AQ334+AR334</f>
        <v>70094.52999999998</v>
      </c>
      <c r="AT334" s="68"/>
      <c r="AU334" s="68">
        <v>880</v>
      </c>
      <c r="AV334" s="78">
        <f>N334-AS334-AT334-AU334</f>
        <v>-52902.65199999997</v>
      </c>
      <c r="AW334" s="37">
        <v>20014.56</v>
      </c>
    </row>
    <row r="335" spans="1:49" ht="18">
      <c r="A335" s="1">
        <v>325</v>
      </c>
      <c r="B335" s="1" t="s">
        <v>290</v>
      </c>
      <c r="C335" s="1">
        <v>526.4</v>
      </c>
      <c r="D335" s="1">
        <v>0</v>
      </c>
      <c r="E335" s="1">
        <f t="shared" si="59"/>
        <v>526.4</v>
      </c>
      <c r="F335" s="14">
        <v>6.6</v>
      </c>
      <c r="G335" s="2">
        <f t="shared" si="58"/>
        <v>3474.24</v>
      </c>
      <c r="H335" s="2">
        <f t="shared" si="57"/>
        <v>20845.44</v>
      </c>
      <c r="I335" s="1">
        <v>6.86</v>
      </c>
      <c r="J335" s="2">
        <f t="shared" si="60"/>
        <v>3611.104</v>
      </c>
      <c r="K335" s="2">
        <f t="shared" si="61"/>
        <v>21666.624</v>
      </c>
      <c r="L335" s="16">
        <f t="shared" si="62"/>
        <v>42512.064</v>
      </c>
      <c r="M335" s="2">
        <v>-6345.82</v>
      </c>
      <c r="N335" s="33">
        <f>L335+M335</f>
        <v>36166.244</v>
      </c>
      <c r="O335" s="1">
        <v>0</v>
      </c>
      <c r="P335" s="1">
        <v>3014.91</v>
      </c>
      <c r="Q335" s="9">
        <v>0</v>
      </c>
      <c r="R335" s="6">
        <v>36178.88</v>
      </c>
      <c r="S335" s="1">
        <v>0</v>
      </c>
      <c r="T335" s="1">
        <v>1163.34</v>
      </c>
      <c r="U335" s="1">
        <v>0</v>
      </c>
      <c r="V335" s="1">
        <v>1163.34</v>
      </c>
      <c r="W335" s="1">
        <v>0</v>
      </c>
      <c r="X335" s="1">
        <v>1163.34</v>
      </c>
      <c r="Y335" s="1">
        <v>0</v>
      </c>
      <c r="Z335" s="1">
        <v>1163.34</v>
      </c>
      <c r="AA335" s="1">
        <v>0</v>
      </c>
      <c r="AB335" s="1">
        <v>1163.34</v>
      </c>
      <c r="AC335" s="1">
        <v>0</v>
      </c>
      <c r="AD335" s="1">
        <v>1163.34</v>
      </c>
      <c r="AE335" s="1">
        <v>0</v>
      </c>
      <c r="AF335" s="2">
        <v>1210.72</v>
      </c>
      <c r="AG335" s="1">
        <v>0</v>
      </c>
      <c r="AH335" s="2">
        <v>1366</v>
      </c>
      <c r="AI335" s="1">
        <v>0</v>
      </c>
      <c r="AJ335" s="1">
        <v>1210.72</v>
      </c>
      <c r="AK335" s="1">
        <v>0</v>
      </c>
      <c r="AL335" s="1">
        <v>41937.21</v>
      </c>
      <c r="AM335" s="1">
        <v>0</v>
      </c>
      <c r="AN335" s="1">
        <v>1210.72</v>
      </c>
      <c r="AO335" s="1">
        <v>0</v>
      </c>
      <c r="AP335" s="1">
        <v>5006.85</v>
      </c>
      <c r="AQ335" s="9">
        <f t="shared" si="63"/>
        <v>0</v>
      </c>
      <c r="AR335" s="9">
        <f t="shared" si="63"/>
        <v>58922.26</v>
      </c>
      <c r="AS335" s="67">
        <f>AQ335+AR335</f>
        <v>58922.26</v>
      </c>
      <c r="AT335" s="68"/>
      <c r="AU335" s="68"/>
      <c r="AV335" s="78">
        <f>N335-AS335-AT335-AU335</f>
        <v>-22756.016000000003</v>
      </c>
      <c r="AW335" s="37">
        <v>244977.66</v>
      </c>
    </row>
    <row r="336" spans="1:49" ht="18">
      <c r="A336" s="1">
        <v>326</v>
      </c>
      <c r="B336" s="1" t="s">
        <v>316</v>
      </c>
      <c r="C336" s="1">
        <v>405.8</v>
      </c>
      <c r="D336" s="1">
        <v>0</v>
      </c>
      <c r="E336" s="1">
        <f t="shared" si="59"/>
        <v>405.8</v>
      </c>
      <c r="F336" s="14">
        <v>6.6</v>
      </c>
      <c r="G336" s="2">
        <f t="shared" si="58"/>
        <v>2678.2799999999997</v>
      </c>
      <c r="H336" s="2">
        <f t="shared" si="57"/>
        <v>16069.679999999998</v>
      </c>
      <c r="I336" s="1">
        <v>6.86</v>
      </c>
      <c r="J336" s="2">
        <f t="shared" si="60"/>
        <v>2783.788</v>
      </c>
      <c r="K336" s="2">
        <f t="shared" si="61"/>
        <v>16702.728</v>
      </c>
      <c r="L336" s="16">
        <f t="shared" si="62"/>
        <v>32772.407999999996</v>
      </c>
      <c r="M336" s="2">
        <v>-3864.86</v>
      </c>
      <c r="N336" s="33">
        <f>L336+M336</f>
        <v>28907.547999999995</v>
      </c>
      <c r="O336" s="1">
        <v>1269.84</v>
      </c>
      <c r="P336" s="1">
        <v>1139.93</v>
      </c>
      <c r="Q336" s="9">
        <v>15238.09</v>
      </c>
      <c r="R336" s="6">
        <v>13679.2</v>
      </c>
      <c r="S336" s="1">
        <v>0</v>
      </c>
      <c r="T336" s="1">
        <v>896.82</v>
      </c>
      <c r="U336" s="1">
        <v>0</v>
      </c>
      <c r="V336" s="1">
        <v>896.82</v>
      </c>
      <c r="W336" s="1">
        <v>0</v>
      </c>
      <c r="X336" s="1">
        <v>896.82</v>
      </c>
      <c r="Y336" s="1">
        <v>424.75</v>
      </c>
      <c r="Z336" s="1">
        <v>896.82</v>
      </c>
      <c r="AA336" s="1">
        <v>0</v>
      </c>
      <c r="AB336" s="1">
        <v>896.82</v>
      </c>
      <c r="AC336" s="1">
        <v>0</v>
      </c>
      <c r="AD336" s="1">
        <v>896.82</v>
      </c>
      <c r="AE336" s="1">
        <v>0</v>
      </c>
      <c r="AF336" s="2">
        <v>933.34</v>
      </c>
      <c r="AG336" s="1">
        <v>0</v>
      </c>
      <c r="AH336" s="2">
        <v>933.34</v>
      </c>
      <c r="AI336" s="1">
        <v>0</v>
      </c>
      <c r="AJ336" s="1">
        <v>933.34</v>
      </c>
      <c r="AK336" s="1">
        <v>441.74</v>
      </c>
      <c r="AL336" s="1">
        <v>933.34</v>
      </c>
      <c r="AM336" s="1">
        <v>0</v>
      </c>
      <c r="AN336" s="1">
        <v>933.34</v>
      </c>
      <c r="AO336" s="1">
        <v>0</v>
      </c>
      <c r="AP336" s="1">
        <v>933.34</v>
      </c>
      <c r="AQ336" s="9">
        <f t="shared" si="63"/>
        <v>866.49</v>
      </c>
      <c r="AR336" s="9">
        <f t="shared" si="63"/>
        <v>10980.960000000001</v>
      </c>
      <c r="AS336" s="67">
        <f>AQ336+AR336</f>
        <v>11847.45</v>
      </c>
      <c r="AT336" s="68"/>
      <c r="AU336" s="68"/>
      <c r="AV336" s="78">
        <f>N336-AS336-AT336-AU336</f>
        <v>17060.097999999994</v>
      </c>
      <c r="AW336" s="37">
        <v>311902.08</v>
      </c>
    </row>
    <row r="337" spans="1:49" ht="18">
      <c r="A337" s="1"/>
      <c r="B337" s="6" t="s">
        <v>324</v>
      </c>
      <c r="C337" s="13">
        <f>SUM(C11:C336)</f>
        <v>482796.1899999999</v>
      </c>
      <c r="D337" s="13">
        <f>SUM(D11:D336)</f>
        <v>25716.899999999994</v>
      </c>
      <c r="E337" s="13">
        <f>SUM(E11:E336)</f>
        <v>508513.08999999997</v>
      </c>
      <c r="F337" s="28"/>
      <c r="G337" s="9">
        <f>SUM(G11:G336)</f>
        <v>5960166.443899999</v>
      </c>
      <c r="H337" s="9">
        <f>SUM(H11:H336)</f>
        <v>35760998.66340002</v>
      </c>
      <c r="I337" s="28"/>
      <c r="J337" s="9">
        <f aca="true" t="shared" si="64" ref="J337:P337">SUM(J11:J336)</f>
        <v>6206687.793399996</v>
      </c>
      <c r="K337" s="9">
        <f t="shared" si="64"/>
        <v>37241896.48840001</v>
      </c>
      <c r="L337" s="9">
        <f t="shared" si="64"/>
        <v>73002895.15179998</v>
      </c>
      <c r="M337" s="9">
        <f t="shared" si="64"/>
        <v>-11615144.369999992</v>
      </c>
      <c r="N337" s="32">
        <f t="shared" si="64"/>
        <v>61387750.78179999</v>
      </c>
      <c r="O337" s="9">
        <f t="shared" si="64"/>
        <v>1601638.51</v>
      </c>
      <c r="P337" s="9">
        <f t="shared" si="64"/>
        <v>3684799.48</v>
      </c>
      <c r="Q337" s="9">
        <v>19219661.92</v>
      </c>
      <c r="R337" s="9">
        <v>44217593.61</v>
      </c>
      <c r="S337" s="9">
        <f aca="true" t="shared" si="65" ref="S337:AS337">SUM(S11:S336)</f>
        <v>913212.1400000005</v>
      </c>
      <c r="T337" s="9">
        <f t="shared" si="65"/>
        <v>2516091.6599999983</v>
      </c>
      <c r="U337" s="9">
        <f t="shared" si="65"/>
        <v>1038896.71</v>
      </c>
      <c r="V337" s="9">
        <f t="shared" si="65"/>
        <v>2630079.6799999983</v>
      </c>
      <c r="W337" s="9">
        <f t="shared" si="65"/>
        <v>976652.1100000003</v>
      </c>
      <c r="X337" s="9">
        <f t="shared" si="65"/>
        <v>2910200.36</v>
      </c>
      <c r="Y337" s="9">
        <f t="shared" si="65"/>
        <v>1286828.9099999997</v>
      </c>
      <c r="Z337" s="9">
        <f t="shared" si="65"/>
        <v>3720659.9499999983</v>
      </c>
      <c r="AA337" s="9">
        <f t="shared" si="65"/>
        <v>2738302.130000001</v>
      </c>
      <c r="AB337" s="9">
        <f t="shared" si="65"/>
        <v>4049128.0999999996</v>
      </c>
      <c r="AC337" s="9">
        <f t="shared" si="65"/>
        <v>3449878.500000001</v>
      </c>
      <c r="AD337" s="9">
        <f t="shared" si="65"/>
        <v>3686207.4299999992</v>
      </c>
      <c r="AE337" s="23">
        <f aca="true" t="shared" si="66" ref="AE337:AP337">SUM(AE11:AE336)</f>
        <v>2816273.92</v>
      </c>
      <c r="AF337" s="23">
        <f t="shared" si="66"/>
        <v>4369110.57</v>
      </c>
      <c r="AG337" s="23">
        <f t="shared" si="66"/>
        <v>1831338.95</v>
      </c>
      <c r="AH337" s="23">
        <f t="shared" si="66"/>
        <v>4127016.599999999</v>
      </c>
      <c r="AI337" s="23">
        <f t="shared" si="66"/>
        <v>1845047.2199999995</v>
      </c>
      <c r="AJ337" s="23">
        <f t="shared" si="66"/>
        <v>3275791.379999999</v>
      </c>
      <c r="AK337" s="23">
        <f t="shared" si="66"/>
        <v>1758453.46</v>
      </c>
      <c r="AL337" s="23">
        <f t="shared" si="66"/>
        <v>3895774.9200000023</v>
      </c>
      <c r="AM337" s="9">
        <v>1126138.64</v>
      </c>
      <c r="AN337" s="9">
        <f t="shared" si="66"/>
        <v>3565130.2700000005</v>
      </c>
      <c r="AO337" s="9">
        <f t="shared" si="66"/>
        <v>1267655.85</v>
      </c>
      <c r="AP337" s="9">
        <f t="shared" si="66"/>
        <v>4019041.3099999963</v>
      </c>
      <c r="AQ337" s="9">
        <f t="shared" si="65"/>
        <v>21048678.660000008</v>
      </c>
      <c r="AR337" s="9">
        <f t="shared" si="65"/>
        <v>42764232.230000004</v>
      </c>
      <c r="AS337" s="68">
        <f t="shared" si="65"/>
        <v>63812910.89</v>
      </c>
      <c r="AT337" s="68">
        <f>SUM(AT11:AT336)</f>
        <v>118539.96</v>
      </c>
      <c r="AU337" s="72">
        <f>SUM(AU11:AU336)</f>
        <v>1679686.5499999998</v>
      </c>
      <c r="AV337" s="78">
        <f>SUM(AV11:AV336)</f>
        <v>-4223386.6182</v>
      </c>
      <c r="AW337" s="5">
        <f>SUM(AW11:AW336)</f>
        <v>59397403.39999999</v>
      </c>
    </row>
  </sheetData>
  <mergeCells count="36">
    <mergeCell ref="AQ9:AR9"/>
    <mergeCell ref="AG5:AH8"/>
    <mergeCell ref="AG9:AH9"/>
    <mergeCell ref="AC9:AD9"/>
    <mergeCell ref="AM9:AN9"/>
    <mergeCell ref="AM5:AN8"/>
    <mergeCell ref="AK5:AL8"/>
    <mergeCell ref="AK9:AL9"/>
    <mergeCell ref="AI9:AJ9"/>
    <mergeCell ref="F10:G10"/>
    <mergeCell ref="I10:J10"/>
    <mergeCell ref="AE5:AF8"/>
    <mergeCell ref="AE9:AF9"/>
    <mergeCell ref="AA5:AB8"/>
    <mergeCell ref="AA9:AB9"/>
    <mergeCell ref="W5:X8"/>
    <mergeCell ref="AC5:AD8"/>
    <mergeCell ref="AS8:AU8"/>
    <mergeCell ref="K8:K9"/>
    <mergeCell ref="C8:E9"/>
    <mergeCell ref="F7:G7"/>
    <mergeCell ref="F8:G8"/>
    <mergeCell ref="H8:H9"/>
    <mergeCell ref="I8:J8"/>
    <mergeCell ref="AO5:AP8"/>
    <mergeCell ref="AO9:AP9"/>
    <mergeCell ref="AS9:AU9"/>
    <mergeCell ref="S5:T8"/>
    <mergeCell ref="Y5:Z8"/>
    <mergeCell ref="Y9:Z9"/>
    <mergeCell ref="U9:V9"/>
    <mergeCell ref="W9:X9"/>
    <mergeCell ref="S9:T9"/>
    <mergeCell ref="U5:V8"/>
    <mergeCell ref="AQ5:AR8"/>
    <mergeCell ref="AI5:AJ8"/>
  </mergeCells>
  <printOptions/>
  <pageMargins left="0.23" right="0.22" top="0.3" bottom="0.26" header="0.19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2019-01-11T05:07:26Z</cp:lastPrinted>
  <dcterms:created xsi:type="dcterms:W3CDTF">1996-10-08T23:32:33Z</dcterms:created>
  <dcterms:modified xsi:type="dcterms:W3CDTF">2019-01-29T04:03:13Z</dcterms:modified>
  <cp:category/>
  <cp:version/>
  <cp:contentType/>
  <cp:contentStatus/>
</cp:coreProperties>
</file>