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по месяцам" sheetId="1" r:id="rId1"/>
    <sheet name="отчет по текущему ремонту 2013" sheetId="2" r:id="rId2"/>
  </sheets>
  <definedNames/>
  <calcPr fullCalcOnLoad="1"/>
</workbook>
</file>

<file path=xl/sharedStrings.xml><?xml version="1.0" encoding="utf-8"?>
<sst xmlns="http://schemas.openxmlformats.org/spreadsheetml/2006/main" count="792" uniqueCount="431">
  <si>
    <t>Жел. поселок, 9</t>
  </si>
  <si>
    <t>пер. Герцена, 1</t>
  </si>
  <si>
    <t>пер. Герцена, 10</t>
  </si>
  <si>
    <t>пер. Герцена, 12</t>
  </si>
  <si>
    <t>пер. Герцена, 3</t>
  </si>
  <si>
    <t>пер. Школьный, 1</t>
  </si>
  <si>
    <t>пер. Школьный, 2</t>
  </si>
  <si>
    <t>пер. Школьный, 4</t>
  </si>
  <si>
    <t>пер. Школьный, 6</t>
  </si>
  <si>
    <t>пр. Декабристов, 10</t>
  </si>
  <si>
    <t>пр. Нахимова, 15</t>
  </si>
  <si>
    <t>пр. Нахимова, 15а</t>
  </si>
  <si>
    <t>пр. Нахимова, 17</t>
  </si>
  <si>
    <t>пр. Нахимова, 17а</t>
  </si>
  <si>
    <t>пр. Нахимова, 19</t>
  </si>
  <si>
    <t>пр. Нахимова, 19а</t>
  </si>
  <si>
    <t>пр. Нахимова, 20</t>
  </si>
  <si>
    <t>пр. Нахимова, 22</t>
  </si>
  <si>
    <t>пр. Нахимова, 24</t>
  </si>
  <si>
    <t>пр. Нахимова, 26</t>
  </si>
  <si>
    <t>пр. Нахимова, 28</t>
  </si>
  <si>
    <t>ул. 2 Южная, 1а</t>
  </si>
  <si>
    <t>ул. 8 Марта, 32</t>
  </si>
  <si>
    <t>ул. 8 Марта, 34</t>
  </si>
  <si>
    <t>ул. 8 Марта, 36</t>
  </si>
  <si>
    <t>ул. 8 Марта, 38</t>
  </si>
  <si>
    <t>ул. 8 Марта, 40</t>
  </si>
  <si>
    <t>ул. 8 Марта, 42</t>
  </si>
  <si>
    <t>ул. 8 Марта, 43</t>
  </si>
  <si>
    <t>ул. 8 Марта, 44</t>
  </si>
  <si>
    <t>ул. 8 Марта, 46</t>
  </si>
  <si>
    <t>ул. 8 Марта, 48</t>
  </si>
  <si>
    <t>ул. 8 Марта, 50</t>
  </si>
  <si>
    <t>ул. 8 Марта, 52</t>
  </si>
  <si>
    <t>ул. 8 Марта, 54</t>
  </si>
  <si>
    <t>ул. 8 Марта, 56</t>
  </si>
  <si>
    <t>ул. 8 Марта, 58</t>
  </si>
  <si>
    <t>ул. 8 Марта, 60</t>
  </si>
  <si>
    <t>ул. 8 Марта, 66</t>
  </si>
  <si>
    <t>ул. 8 Марта, 68</t>
  </si>
  <si>
    <t>ул. 8 Марта, 70</t>
  </si>
  <si>
    <t>ул. 8 Марта, 79</t>
  </si>
  <si>
    <t>ул. 9 Мая, 3</t>
  </si>
  <si>
    <t>ул. Белинского, 101</t>
  </si>
  <si>
    <t>ул. Белинского, 121</t>
  </si>
  <si>
    <t>ул. Белинского, 126</t>
  </si>
  <si>
    <t>ул. Белинского, 93а</t>
  </si>
  <si>
    <t>ул. Горняков, 39</t>
  </si>
  <si>
    <t>ул. Горняков, 40</t>
  </si>
  <si>
    <t>ул. Заречная, 2</t>
  </si>
  <si>
    <t>ул. Заречная, 4</t>
  </si>
  <si>
    <t>ул. К. Маркса, 18</t>
  </si>
  <si>
    <t>ул. К. Маркса, 20</t>
  </si>
  <si>
    <t>ул. Калинина, 22</t>
  </si>
  <si>
    <t>ул. Калинина, 28</t>
  </si>
  <si>
    <t>ул. Калинина, 69а</t>
  </si>
  <si>
    <t>ул. Карпинского, 11</t>
  </si>
  <si>
    <t>ул. Карпинского, 13</t>
  </si>
  <si>
    <t>ул. Карпинского, 15</t>
  </si>
  <si>
    <t>ул. Карпинского, 17</t>
  </si>
  <si>
    <t>ул. Карпинского, 18</t>
  </si>
  <si>
    <t>ул. Карпинского, 19</t>
  </si>
  <si>
    <t>ул. Карпинского, 20</t>
  </si>
  <si>
    <t>ул. Карпинского, 20а</t>
  </si>
  <si>
    <t>ул. Карпинского, 24</t>
  </si>
  <si>
    <t>ул. Карпинского, 26</t>
  </si>
  <si>
    <t>ул. Карпинского, 28</t>
  </si>
  <si>
    <t>ул. Карпинского, 30</t>
  </si>
  <si>
    <t>ул. Ким, 16</t>
  </si>
  <si>
    <t>ул. Ким, 17</t>
  </si>
  <si>
    <t>ул. Клубная, 4</t>
  </si>
  <si>
    <t>ул. Колхозная, 43</t>
  </si>
  <si>
    <t>ул. Колхозная, 47</t>
  </si>
  <si>
    <t>ул. Колхозная, 49</t>
  </si>
  <si>
    <t>ул. Колхозная, 51</t>
  </si>
  <si>
    <t>ул. Колхозная, 53</t>
  </si>
  <si>
    <t>ул. Коммунаров, 47</t>
  </si>
  <si>
    <t>ул. Коммунаров, 49</t>
  </si>
  <si>
    <t>ул. Коммунаров, 5</t>
  </si>
  <si>
    <t>ул. Коммунаров, 50</t>
  </si>
  <si>
    <t>ул. Коммунаров, 51</t>
  </si>
  <si>
    <t>ул. Коммунаров, 53а</t>
  </si>
  <si>
    <t>ул. Куйбышева, 32</t>
  </si>
  <si>
    <t>ул. Куйбышева, 34</t>
  </si>
  <si>
    <t>ул. Куйбышева, 36</t>
  </si>
  <si>
    <t>ул. Куйбышева, 38</t>
  </si>
  <si>
    <t>ул. Куйбышева, 40</t>
  </si>
  <si>
    <t>ул. Куйбышева, 42</t>
  </si>
  <si>
    <t>ул. Куйбышева, 52</t>
  </si>
  <si>
    <t>ул. Ленина, 100</t>
  </si>
  <si>
    <t>ул. Ленина, 100А</t>
  </si>
  <si>
    <t>ул. Ленина, 101</t>
  </si>
  <si>
    <t>ул. Ленина, 103</t>
  </si>
  <si>
    <t>ул. Ленина, 104</t>
  </si>
  <si>
    <t>ул. Ленина, 105</t>
  </si>
  <si>
    <t>ул. Ленина, 106</t>
  </si>
  <si>
    <t>ул. Ленина, 107</t>
  </si>
  <si>
    <t>ул. Ленина, 109</t>
  </si>
  <si>
    <t>ул. Ленина, 110</t>
  </si>
  <si>
    <t>ул. Ленина, 111</t>
  </si>
  <si>
    <t>ул. Ленина, 113</t>
  </si>
  <si>
    <t>ул. Ленина, 114</t>
  </si>
  <si>
    <t>ул. Ленина, 115</t>
  </si>
  <si>
    <t>ул. Ленина, 117</t>
  </si>
  <si>
    <t>ул. Ленина, 119</t>
  </si>
  <si>
    <t>ул. Ленина, 120</t>
  </si>
  <si>
    <t>ул. Ленина, 121</t>
  </si>
  <si>
    <t>ул. Ленина, 123</t>
  </si>
  <si>
    <t>ул. Ленина, 124</t>
  </si>
  <si>
    <t>ул. Ленина, 44</t>
  </si>
  <si>
    <t>ул. Ленина, 46</t>
  </si>
  <si>
    <t>ул. Ленина, 48</t>
  </si>
  <si>
    <t>ул. Ленина, 59</t>
  </si>
  <si>
    <t>ул. Ленина, 76</t>
  </si>
  <si>
    <t>ул. Ленина, 80</t>
  </si>
  <si>
    <t>ул. Ленина, 82</t>
  </si>
  <si>
    <t>ул. Ленина, 82А</t>
  </si>
  <si>
    <t>ул. Ленина, 84</t>
  </si>
  <si>
    <t>ул. Ленина, 86</t>
  </si>
  <si>
    <t>ул. Ленина, 89</t>
  </si>
  <si>
    <t>ул. Ленина, 90А</t>
  </si>
  <si>
    <t>ул. Ленина, 91</t>
  </si>
  <si>
    <t>ул. Ленина, 92</t>
  </si>
  <si>
    <t>ул. Ленина, 92А</t>
  </si>
  <si>
    <t>ул. Ленина, 93</t>
  </si>
  <si>
    <t>ул. Ленина, 94</t>
  </si>
  <si>
    <t>ул. Ленина, 94А</t>
  </si>
  <si>
    <t>ул. Ленина, 95</t>
  </si>
  <si>
    <t>ул. Ленина, 96</t>
  </si>
  <si>
    <t>ул. Ленина, 97</t>
  </si>
  <si>
    <t>ул. Ленина, 98</t>
  </si>
  <si>
    <t>ул. Ленина, 99</t>
  </si>
  <si>
    <t xml:space="preserve">ул. Лермонова, 9 </t>
  </si>
  <si>
    <t>ул. Лермонтова, 10</t>
  </si>
  <si>
    <t>ул. Лермонтова, 11</t>
  </si>
  <si>
    <t>ул. Лермонтова, 12</t>
  </si>
  <si>
    <t>ул. Лермонтова, 13А</t>
  </si>
  <si>
    <t>ул. Лермонтова, 14</t>
  </si>
  <si>
    <t>ул. Лермонтова, 15</t>
  </si>
  <si>
    <t>ул. Лермонтова, 17</t>
  </si>
  <si>
    <t>ул. Лермонтова, 2</t>
  </si>
  <si>
    <t>ул. Лермонтова, 3</t>
  </si>
  <si>
    <t>ул. Лермонтова, 4</t>
  </si>
  <si>
    <t>ул. Лермонтова, 5</t>
  </si>
  <si>
    <t>ул. Лермонтова, 6</t>
  </si>
  <si>
    <t>ул. Лермонтова, 7</t>
  </si>
  <si>
    <t>ул. Лермонтова, 8</t>
  </si>
  <si>
    <t>ул. Лесопильная, 12</t>
  </si>
  <si>
    <t>ул. Лесопильная, 137</t>
  </si>
  <si>
    <t>ул. Лесопильная, 139</t>
  </si>
  <si>
    <t>ул. Лесопильная, 16</t>
  </si>
  <si>
    <t>ул. Лесопильная, 18</t>
  </si>
  <si>
    <t>ул. Лесопильная, 44</t>
  </si>
  <si>
    <t>ул. Лесопильная, 61</t>
  </si>
  <si>
    <t>ул. Лесопильная, 63</t>
  </si>
  <si>
    <t>ул. Лесопильная, 65</t>
  </si>
  <si>
    <t>ул. Лесопильная, 67</t>
  </si>
  <si>
    <t>ул. Лесопильная, 69</t>
  </si>
  <si>
    <t>ул. Лесопильная, 71</t>
  </si>
  <si>
    <t>ул. Лесопильная, 8</t>
  </si>
  <si>
    <t>ул. Луначарского, 102</t>
  </si>
  <si>
    <t>ул. Луначарского, 104</t>
  </si>
  <si>
    <t>ул. Луначарского, 106</t>
  </si>
  <si>
    <t>ул. Луначарского, 112</t>
  </si>
  <si>
    <t>ул. Луначарского, 114</t>
  </si>
  <si>
    <t>ул. Луначарского, 123</t>
  </si>
  <si>
    <t>ул. Луначарского, 124</t>
  </si>
  <si>
    <t>ул. Луначарского, 126</t>
  </si>
  <si>
    <t>ул. Луначарского, 128</t>
  </si>
  <si>
    <t>ул. Луначарского, 130</t>
  </si>
  <si>
    <t>ул. Луначарского, 32</t>
  </si>
  <si>
    <t>ул. Луначарского, 34</t>
  </si>
  <si>
    <t>ул. Луначарского, 36</t>
  </si>
  <si>
    <t>ул. Луначарского, 58</t>
  </si>
  <si>
    <t>ул. Луначарского, 59</t>
  </si>
  <si>
    <t>ул. Луначарского, 60</t>
  </si>
  <si>
    <t>ул. Луначарского, 61</t>
  </si>
  <si>
    <t>ул. Луначарского, 63</t>
  </si>
  <si>
    <t>ул. Луначарского, 65</t>
  </si>
  <si>
    <t>ул. Луначарского, 65а</t>
  </si>
  <si>
    <t>ул. Луначарского, 69</t>
  </si>
  <si>
    <t>ул. Луначарского, 70</t>
  </si>
  <si>
    <t>ул. Луначарского, 72</t>
  </si>
  <si>
    <t>ул. Луначарского, 73</t>
  </si>
  <si>
    <t>ул. Луначарского, 74</t>
  </si>
  <si>
    <t>ул. Луначарского, 74а</t>
  </si>
  <si>
    <t>ул. Луначарского, 75</t>
  </si>
  <si>
    <t>ул. Луначарского, 76</t>
  </si>
  <si>
    <t>ул. Луначарского, 77</t>
  </si>
  <si>
    <t>ул. Луначарского, 78</t>
  </si>
  <si>
    <t>ул. Луначарского, 78а</t>
  </si>
  <si>
    <t>ул. Луначарского, 79</t>
  </si>
  <si>
    <t>ул. Луначарского, 79а</t>
  </si>
  <si>
    <t>ул. Луначарского, 80</t>
  </si>
  <si>
    <t>ул. Луначарского, 81</t>
  </si>
  <si>
    <t>ул. Луначарского, 82</t>
  </si>
  <si>
    <t>ул. Луначарского, 83</t>
  </si>
  <si>
    <t>ул. Луначарского, 84</t>
  </si>
  <si>
    <t>ул. Луначарского, 86</t>
  </si>
  <si>
    <t>ул. Луначарского, 87</t>
  </si>
  <si>
    <t>ул. Луначарского, 89</t>
  </si>
  <si>
    <t>ул. Луначарского, 90а</t>
  </si>
  <si>
    <t>ул. Луначарского, 91</t>
  </si>
  <si>
    <t>ул. Луначарского, 92</t>
  </si>
  <si>
    <t>ул. Луначарского, 93</t>
  </si>
  <si>
    <t>ул. Луначарского, 94</t>
  </si>
  <si>
    <t>ул. М. Горького, 1</t>
  </si>
  <si>
    <t>ул. М. Горького, 10</t>
  </si>
  <si>
    <t>ул. М. Горького, 12</t>
  </si>
  <si>
    <t>ул. М. Горького, 13</t>
  </si>
  <si>
    <t>ул. М. Горького, 29</t>
  </si>
  <si>
    <t>ул. М. Горького, 2А</t>
  </si>
  <si>
    <t>ул. М. Горького, 3</t>
  </si>
  <si>
    <t>ул. М. Горького, 4</t>
  </si>
  <si>
    <t>ул. М. Горького, 4А</t>
  </si>
  <si>
    <t>ул. М. Горького, 5</t>
  </si>
  <si>
    <t>ул. М. Горького, 6</t>
  </si>
  <si>
    <t>ул. М. Горького, 6А</t>
  </si>
  <si>
    <t>ул. М. Горького, 7</t>
  </si>
  <si>
    <t>ул. М. Горького, 8</t>
  </si>
  <si>
    <t>ул. М.Горького, 2</t>
  </si>
  <si>
    <t>ул. Малышева, 18</t>
  </si>
  <si>
    <t>ул. Малышева, 20</t>
  </si>
  <si>
    <t>ул. Малышева, 2б</t>
  </si>
  <si>
    <t>ул. Малышева, 45</t>
  </si>
  <si>
    <t>ул. Малышева, 47</t>
  </si>
  <si>
    <t>ул. Малышева, 49</t>
  </si>
  <si>
    <t>ул. Мира, 16</t>
  </si>
  <si>
    <t>ул. Мира, 18</t>
  </si>
  <si>
    <t>ул. Мира, 20</t>
  </si>
  <si>
    <t>ул. Мира, 26</t>
  </si>
  <si>
    <t>ул. Мира, 32</t>
  </si>
  <si>
    <t>ул. Мира, 32А</t>
  </si>
  <si>
    <t>ул. Мира, 34</t>
  </si>
  <si>
    <t>ул. Мира, 36</t>
  </si>
  <si>
    <t>ул. Мира, 36А</t>
  </si>
  <si>
    <t>ул. Мира, 38</t>
  </si>
  <si>
    <t>ул. Мира, 38А</t>
  </si>
  <si>
    <t>ул. Мира, 4</t>
  </si>
  <si>
    <t>ул. Мира, 40</t>
  </si>
  <si>
    <t>ул. Мира, 42</t>
  </si>
  <si>
    <t>ул. Мира, 44</t>
  </si>
  <si>
    <t>ул. Мира, 45</t>
  </si>
  <si>
    <t>ул. Мира, 45А</t>
  </si>
  <si>
    <t>ул. Мира, 48</t>
  </si>
  <si>
    <t>ул. Мира, 49</t>
  </si>
  <si>
    <t>ул. Мира, 5</t>
  </si>
  <si>
    <t>ул. Мира, 50</t>
  </si>
  <si>
    <t>ул. Мира, 50А</t>
  </si>
  <si>
    <t>ул. Мира, 51</t>
  </si>
  <si>
    <t>ул. Мира, 52</t>
  </si>
  <si>
    <t>ул. Мира, 53</t>
  </si>
  <si>
    <t>ул. Мира, 54</t>
  </si>
  <si>
    <t>ул. Мира, 54А</t>
  </si>
  <si>
    <t>ул. Мира, 55</t>
  </si>
  <si>
    <t>ул. Мира, 56</t>
  </si>
  <si>
    <t>ул. Мира, 57</t>
  </si>
  <si>
    <t>ул. Мира, 59</t>
  </si>
  <si>
    <t>ул. Мира, 6</t>
  </si>
  <si>
    <t>ул. Мира, 62</t>
  </si>
  <si>
    <t>ул. Мира, 64</t>
  </si>
  <si>
    <t>ул. Мира, 65</t>
  </si>
  <si>
    <t>ул. Мира, 65А</t>
  </si>
  <si>
    <t>ул. Мира, 66</t>
  </si>
  <si>
    <t>ул. Мира, 67</t>
  </si>
  <si>
    <t>ул. Мира, 68</t>
  </si>
  <si>
    <t>ул. Мира, 7</t>
  </si>
  <si>
    <t>ул. Мира, 70</t>
  </si>
  <si>
    <t>ул. Мира, 72</t>
  </si>
  <si>
    <t>ул. Мира, 76</t>
  </si>
  <si>
    <t>ул. Мира, 8</t>
  </si>
  <si>
    <t>ул. Мира, 80</t>
  </si>
  <si>
    <t>ул. Мира, 81</t>
  </si>
  <si>
    <t>ул. Мира, 83</t>
  </si>
  <si>
    <t>ул. Мира, 84</t>
  </si>
  <si>
    <t>ул. Мира, 85</t>
  </si>
  <si>
    <t>ул. Мира, 87</t>
  </si>
  <si>
    <t>ул. Мира, 89</t>
  </si>
  <si>
    <t>ул. Мира, 91</t>
  </si>
  <si>
    <t>ул. Мира, 93</t>
  </si>
  <si>
    <t>ул. Мира, 95</t>
  </si>
  <si>
    <t>ул. Мира, 97</t>
  </si>
  <si>
    <t>ул. Мира, ЗОА</t>
  </si>
  <si>
    <t>ул. Мира. 74</t>
  </si>
  <si>
    <t>ул. Некрасова, 41</t>
  </si>
  <si>
    <t>ул. Некрасова, 81</t>
  </si>
  <si>
    <t>ул. Некрасова, 83</t>
  </si>
  <si>
    <t>ул. Некрасова, 85</t>
  </si>
  <si>
    <t>ул. Октябрьская, 1</t>
  </si>
  <si>
    <t>ул. Октябрьская, 12</t>
  </si>
  <si>
    <t>ул. Октябрьская, 9</t>
  </si>
  <si>
    <t>ул. Осипенко, 47</t>
  </si>
  <si>
    <t>ул. Осипенко, 48</t>
  </si>
  <si>
    <t>ул. Осипенко, 49</t>
  </si>
  <si>
    <t>ул. Первомайская, 42</t>
  </si>
  <si>
    <t>ул. Первомайская, 61</t>
  </si>
  <si>
    <t>ул. Попова, 11</t>
  </si>
  <si>
    <t>ул. Попова, 12</t>
  </si>
  <si>
    <t>ул. Попова, 12А</t>
  </si>
  <si>
    <t>ул. Попова, 14</t>
  </si>
  <si>
    <t>ул. Попова, 3</t>
  </si>
  <si>
    <t>ул. Попова, 4</t>
  </si>
  <si>
    <t>ул. Попова, 5</t>
  </si>
  <si>
    <t>ул. Попова, 6</t>
  </si>
  <si>
    <t>ул. Попова, 6А</t>
  </si>
  <si>
    <t>ул. Попова, 8</t>
  </si>
  <si>
    <t>ул. Попова, 9</t>
  </si>
  <si>
    <t>ул. Почтамтская, 23</t>
  </si>
  <si>
    <t>ул. Почтамтская, 25</t>
  </si>
  <si>
    <t>ул. Почтамтская, 33</t>
  </si>
  <si>
    <t>ул. Пролетарская, 66</t>
  </si>
  <si>
    <t>ул. Пролетарская, 69</t>
  </si>
  <si>
    <t>ул. Пролетарская, 71</t>
  </si>
  <si>
    <t>ул. Пушкина, 16</t>
  </si>
  <si>
    <t>ул. Пушкина, 5</t>
  </si>
  <si>
    <t>ул. Пушкина, 7</t>
  </si>
  <si>
    <t>ул. Свердлова, 1</t>
  </si>
  <si>
    <t>ул. Свердлова, 14</t>
  </si>
  <si>
    <t>ул. Свердлова, 3</t>
  </si>
  <si>
    <t>ул. Свердлова, 4</t>
  </si>
  <si>
    <t>ул. Свердлова, 6</t>
  </si>
  <si>
    <t>ул. Свердлова, 6А</t>
  </si>
  <si>
    <t>ул. Свердлова, 7</t>
  </si>
  <si>
    <t>ул. Свердлова, 8</t>
  </si>
  <si>
    <t>ул. Свободы, 104</t>
  </si>
  <si>
    <t>ул. Свободы, 139</t>
  </si>
  <si>
    <t>ул. Свободы, 141</t>
  </si>
  <si>
    <t>ул. Свободы, 40</t>
  </si>
  <si>
    <t>ул. Свободы, 73</t>
  </si>
  <si>
    <t>ул. Серова, 13</t>
  </si>
  <si>
    <t>ул. Серова, 17</t>
  </si>
  <si>
    <t>ул. Серова, 19</t>
  </si>
  <si>
    <t>ул. Серова, 23</t>
  </si>
  <si>
    <t>ул. Советская, 115</t>
  </si>
  <si>
    <t>ул. Советская, 117</t>
  </si>
  <si>
    <t>ул. Советская, 119</t>
  </si>
  <si>
    <t>ул. Советская, 121</t>
  </si>
  <si>
    <t>ул. Советская, 123</t>
  </si>
  <si>
    <t>ул. Советская, 125</t>
  </si>
  <si>
    <t>ул. Советская, 127</t>
  </si>
  <si>
    <t>ул. Советская, 96</t>
  </si>
  <si>
    <t>ул. Трудовая, 40</t>
  </si>
  <si>
    <t>ул. Угольщиков, 75</t>
  </si>
  <si>
    <t>ул. Угольщиков, 77</t>
  </si>
  <si>
    <t>ул. Угольщиков, 79</t>
  </si>
  <si>
    <t>ул. Угольщиков, 81</t>
  </si>
  <si>
    <t>ул. Уральская, 40</t>
  </si>
  <si>
    <t>ул. Чайковского, 44а</t>
  </si>
  <si>
    <t>ул. Чайковского, 46</t>
  </si>
  <si>
    <t>ул. Чайковского, 48-3,4</t>
  </si>
  <si>
    <t>ул. Челюскинцев, 40</t>
  </si>
  <si>
    <t>ул. Чернышевского, 2</t>
  </si>
  <si>
    <t>ул. Чернышевского, 4</t>
  </si>
  <si>
    <t>ул. Чернышевского, 40</t>
  </si>
  <si>
    <t>ул. Чернышевского, 6</t>
  </si>
  <si>
    <t>ул. Щорса, 3</t>
  </si>
  <si>
    <t>ул.9 Мая,1</t>
  </si>
  <si>
    <t>ул.9 Мая,5</t>
  </si>
  <si>
    <t>тариф</t>
  </si>
  <si>
    <t>ул. Лермонтова,1</t>
  </si>
  <si>
    <t>ул. Серова, 15</t>
  </si>
  <si>
    <t xml:space="preserve">ул. Ленина, 122 </t>
  </si>
  <si>
    <t xml:space="preserve">ул. Малышева, 16 </t>
  </si>
  <si>
    <t>ул. Чайковского, 147</t>
  </si>
  <si>
    <t>ул. Ленина, 118</t>
  </si>
  <si>
    <t>ВСЕГО</t>
  </si>
  <si>
    <t>выполнено</t>
  </si>
  <si>
    <t xml:space="preserve">за год </t>
  </si>
  <si>
    <t>№</t>
  </si>
  <si>
    <t>Адрес</t>
  </si>
  <si>
    <t>площадь</t>
  </si>
  <si>
    <t>п/п</t>
  </si>
  <si>
    <t>жилые</t>
  </si>
  <si>
    <t>нежилые</t>
  </si>
  <si>
    <t>всего</t>
  </si>
  <si>
    <t>ул. 8 марта, 74</t>
  </si>
  <si>
    <t>ул. Луначарского, 128а</t>
  </si>
  <si>
    <t>ул. Мира, 14</t>
  </si>
  <si>
    <t>ул. Почтамтская, 31</t>
  </si>
  <si>
    <t>ул. Почтамтская, 35</t>
  </si>
  <si>
    <t xml:space="preserve">ул. Чайковского, 147 </t>
  </si>
  <si>
    <t xml:space="preserve">АВАРИЙНЫЙ ЖИЛОЙ ФОНД </t>
  </si>
  <si>
    <t>ул. Ленина,127</t>
  </si>
  <si>
    <t>ул. Ленина,131</t>
  </si>
  <si>
    <t>ул. Федорова, 3</t>
  </si>
  <si>
    <t>ул. Федорова, 1</t>
  </si>
  <si>
    <t xml:space="preserve">долг </t>
  </si>
  <si>
    <t>стор. орг.</t>
  </si>
  <si>
    <t>план</t>
  </si>
  <si>
    <t>остаток</t>
  </si>
  <si>
    <t>ИТОГО: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</si>
  <si>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</si>
  <si>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</si>
  <si>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</si>
  <si>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</si>
  <si>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</si>
  <si>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</si>
  <si>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</si>
  <si>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</si>
  <si>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</si>
  <si>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</si>
  <si>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</si>
  <si>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</si>
  <si>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жилого дома</t>
  </si>
  <si>
    <t>за 2013г</t>
  </si>
  <si>
    <t>ул. 8 Марта, 74</t>
  </si>
  <si>
    <t>ул. 9 Мая, 1</t>
  </si>
  <si>
    <t>ул. 9 Мая, 5</t>
  </si>
  <si>
    <t>Железнод. поселок, 9</t>
  </si>
  <si>
    <t>ул. Лермонтова, 1</t>
  </si>
  <si>
    <t>ул. Лермонтова, 9</t>
  </si>
  <si>
    <t>ул.Ленина 118</t>
  </si>
  <si>
    <t>ул. Ленина, 122</t>
  </si>
  <si>
    <t>ул. Ленина, 127</t>
  </si>
  <si>
    <t>ул. Ленина, 131</t>
  </si>
  <si>
    <t>ул. Малышева, 16</t>
  </si>
  <si>
    <t>ул. М. Горького, 2</t>
  </si>
  <si>
    <t>ул. Мира, З0А</t>
  </si>
  <si>
    <t>ул. Мира, 74</t>
  </si>
  <si>
    <t>ул.Серова 15</t>
  </si>
  <si>
    <t>ул. Щорса, 1</t>
  </si>
  <si>
    <t>Итого:</t>
  </si>
  <si>
    <t>с коррект 2012г.</t>
  </si>
  <si>
    <t>Реестр расхода средств текущего ремонта и содержания многоквартирных домов за 2013г.</t>
  </si>
  <si>
    <t>в отчете исключены дома , которые с сентября выведены из управления</t>
  </si>
  <si>
    <t>изменне</t>
  </si>
  <si>
    <t>по году</t>
  </si>
  <si>
    <t>по отчетам:</t>
  </si>
  <si>
    <t>плановые</t>
  </si>
  <si>
    <t>средства</t>
  </si>
  <si>
    <t>ООО "ЖКС"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</si>
</sst>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0" xfId="0" applyNumberFormat="1" applyFont="1" applyAlignment="1">
      <alignment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1" fillId="0" borderId="12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4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0" borderId="14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" fillId="33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0" borderId="18" xfId="0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4" fillId="0" borderId="12" xfId="0" applyFont="1" applyBorder="1" applyAlignment="1">
      <alignment/>
    </xf>
    <xf numFmtId="0" fontId="14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2"/>
  <sheetViews>
    <sheetView zoomScalePageLayoutView="0" workbookViewId="0" topLeftCell="B352">
      <selection activeCell="O378" sqref="O378"/>
    </sheetView>
  </sheetViews>
  <sheetFormatPr defaultColWidth="9.140625" defaultRowHeight="12.75"/>
  <cols>
    <col min="2" max="2" width="23.57421875" style="0" customWidth="1"/>
    <col min="3" max="3" width="11.140625" style="0" customWidth="1"/>
    <col min="4" max="4" width="12.28125" style="0" customWidth="1"/>
    <col min="5" max="6" width="11.140625" style="0" customWidth="1"/>
    <col min="7" max="8" width="11.57421875" style="0" customWidth="1"/>
    <col min="9" max="9" width="11.00390625" style="0" customWidth="1"/>
    <col min="10" max="10" width="12.28125" style="0" customWidth="1"/>
    <col min="11" max="11" width="10.7109375" style="0" customWidth="1"/>
    <col min="12" max="12" width="11.57421875" style="0" customWidth="1"/>
    <col min="13" max="13" width="11.140625" style="0" customWidth="1"/>
    <col min="14" max="14" width="11.57421875" style="0" customWidth="1"/>
    <col min="15" max="15" width="15.8515625" style="0" customWidth="1"/>
  </cols>
  <sheetData>
    <row r="1" spans="3:11" ht="12.75">
      <c r="C1" s="61"/>
      <c r="D1" s="61"/>
      <c r="E1" s="61"/>
      <c r="F1" s="61"/>
      <c r="G1" s="61"/>
      <c r="H1" s="61"/>
      <c r="I1" s="61"/>
      <c r="J1" s="61"/>
      <c r="K1" s="61"/>
    </row>
    <row r="3" spans="1:15" ht="12.75">
      <c r="A3" s="1" t="s">
        <v>368</v>
      </c>
      <c r="B3" s="1" t="s">
        <v>369</v>
      </c>
      <c r="C3" s="1" t="s">
        <v>391</v>
      </c>
      <c r="D3" s="1" t="s">
        <v>392</v>
      </c>
      <c r="E3" s="1" t="s">
        <v>393</v>
      </c>
      <c r="F3" s="1" t="s">
        <v>394</v>
      </c>
      <c r="G3" s="1" t="s">
        <v>395</v>
      </c>
      <c r="H3" s="1" t="s">
        <v>396</v>
      </c>
      <c r="I3" s="1" t="s">
        <v>397</v>
      </c>
      <c r="J3" s="1" t="s">
        <v>398</v>
      </c>
      <c r="K3" s="1" t="s">
        <v>399</v>
      </c>
      <c r="L3" s="1" t="s">
        <v>400</v>
      </c>
      <c r="M3" s="1" t="s">
        <v>401</v>
      </c>
      <c r="N3" s="1" t="s">
        <v>402</v>
      </c>
      <c r="O3" s="12" t="s">
        <v>365</v>
      </c>
    </row>
    <row r="4" spans="1:15" ht="12.75">
      <c r="A4" s="1" t="s">
        <v>371</v>
      </c>
      <c r="B4" s="1" t="s">
        <v>403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2" t="s">
        <v>404</v>
      </c>
    </row>
    <row r="5" spans="1:15" ht="12.75">
      <c r="A5" s="1">
        <v>1</v>
      </c>
      <c r="B5" s="1" t="s">
        <v>46</v>
      </c>
      <c r="C5" s="1">
        <v>424.38</v>
      </c>
      <c r="D5" s="1">
        <v>424.38</v>
      </c>
      <c r="E5" s="1">
        <v>424.38</v>
      </c>
      <c r="F5" s="1">
        <v>424.38</v>
      </c>
      <c r="G5" s="1">
        <v>424.38</v>
      </c>
      <c r="H5" s="1">
        <v>424.38</v>
      </c>
      <c r="I5" s="1">
        <v>424.38</v>
      </c>
      <c r="J5" s="1">
        <v>424.38</v>
      </c>
      <c r="K5" s="1">
        <v>450.1</v>
      </c>
      <c r="L5" s="1">
        <v>450.1</v>
      </c>
      <c r="M5" s="1">
        <v>450.1</v>
      </c>
      <c r="N5" s="1">
        <v>450.1</v>
      </c>
      <c r="O5" s="12">
        <f>SUM(C5:N5)</f>
        <v>5195.440000000001</v>
      </c>
    </row>
    <row r="6" spans="1:15" ht="12.75">
      <c r="A6" s="1">
        <v>2</v>
      </c>
      <c r="B6" s="1" t="s">
        <v>43</v>
      </c>
      <c r="C6" s="1">
        <v>168.3</v>
      </c>
      <c r="D6" s="1">
        <v>168.3</v>
      </c>
      <c r="E6" s="1">
        <v>168.3</v>
      </c>
      <c r="F6" s="1">
        <v>168.3</v>
      </c>
      <c r="G6" s="1">
        <v>399.03</v>
      </c>
      <c r="H6" s="1">
        <v>168.3</v>
      </c>
      <c r="I6" s="1">
        <v>168.3</v>
      </c>
      <c r="J6" s="1">
        <v>522.08</v>
      </c>
      <c r="K6" s="1">
        <v>178.5</v>
      </c>
      <c r="L6" s="1">
        <v>178.5</v>
      </c>
      <c r="M6" s="1">
        <v>178.5</v>
      </c>
      <c r="N6" s="1">
        <v>178.5</v>
      </c>
      <c r="O6" s="12">
        <f aca="true" t="shared" si="0" ref="O6:O69">SUM(C6:N6)</f>
        <v>2644.91</v>
      </c>
    </row>
    <row r="7" spans="1:15" ht="12.75">
      <c r="A7" s="1">
        <v>3</v>
      </c>
      <c r="B7" s="1" t="s">
        <v>44</v>
      </c>
      <c r="C7" s="1">
        <v>1001.43</v>
      </c>
      <c r="D7" s="1">
        <v>1001.43</v>
      </c>
      <c r="E7" s="1">
        <v>1537.86</v>
      </c>
      <c r="F7" s="1">
        <v>1537.86</v>
      </c>
      <c r="G7" s="1">
        <v>1385.98</v>
      </c>
      <c r="H7" s="1">
        <v>1001.43</v>
      </c>
      <c r="I7" s="1">
        <v>1001.43</v>
      </c>
      <c r="J7" s="1">
        <v>1509.03</v>
      </c>
      <c r="K7" s="1">
        <v>1053.01</v>
      </c>
      <c r="L7" s="1">
        <v>1053.01</v>
      </c>
      <c r="M7" s="1">
        <v>1053</v>
      </c>
      <c r="N7" s="1">
        <v>1053</v>
      </c>
      <c r="O7" s="12">
        <f t="shared" si="0"/>
        <v>14188.470000000001</v>
      </c>
    </row>
    <row r="8" spans="1:15" ht="12.75">
      <c r="A8" s="1">
        <v>4</v>
      </c>
      <c r="B8" s="1" t="s">
        <v>45</v>
      </c>
      <c r="C8" s="1">
        <v>987.57</v>
      </c>
      <c r="D8" s="1">
        <v>987.57</v>
      </c>
      <c r="E8" s="1">
        <v>2209.57</v>
      </c>
      <c r="F8" s="1">
        <v>1515.27</v>
      </c>
      <c r="G8" s="1">
        <v>1372.12</v>
      </c>
      <c r="H8" s="1">
        <v>987.57</v>
      </c>
      <c r="I8" s="1">
        <v>987.57</v>
      </c>
      <c r="J8" s="1">
        <v>1495.17</v>
      </c>
      <c r="K8" s="1">
        <v>1105.24</v>
      </c>
      <c r="L8" s="1">
        <v>1038.31</v>
      </c>
      <c r="M8" s="1">
        <v>1038.3</v>
      </c>
      <c r="N8" s="1">
        <v>1038.3</v>
      </c>
      <c r="O8" s="12">
        <f t="shared" si="0"/>
        <v>14762.559999999998</v>
      </c>
    </row>
    <row r="9" spans="1:15" ht="12.75">
      <c r="A9" s="1">
        <v>5</v>
      </c>
      <c r="B9" s="1" t="s">
        <v>22</v>
      </c>
      <c r="C9" s="1">
        <v>43257.06</v>
      </c>
      <c r="D9" s="1">
        <v>56790.7</v>
      </c>
      <c r="E9" s="1">
        <v>54846.62</v>
      </c>
      <c r="F9" s="1">
        <v>58852.37</v>
      </c>
      <c r="G9" s="1">
        <v>48926.58</v>
      </c>
      <c r="H9" s="1">
        <v>86222.94</v>
      </c>
      <c r="I9" s="1">
        <v>59068.78</v>
      </c>
      <c r="J9" s="1">
        <v>72148.75</v>
      </c>
      <c r="K9" s="1">
        <v>54146.64</v>
      </c>
      <c r="L9" s="1">
        <v>70311.59</v>
      </c>
      <c r="M9" s="1">
        <v>62362.7</v>
      </c>
      <c r="N9" s="1">
        <v>46539</v>
      </c>
      <c r="O9" s="12">
        <f t="shared" si="0"/>
        <v>713473.73</v>
      </c>
    </row>
    <row r="10" spans="1:15" ht="12.75">
      <c r="A10" s="1">
        <v>6</v>
      </c>
      <c r="B10" s="1" t="s">
        <v>23</v>
      </c>
      <c r="C10" s="1">
        <v>889.68</v>
      </c>
      <c r="D10" s="1">
        <v>889.68</v>
      </c>
      <c r="E10" s="1">
        <v>889.68</v>
      </c>
      <c r="F10" s="1">
        <v>889.68</v>
      </c>
      <c r="G10" s="1">
        <v>889.68</v>
      </c>
      <c r="H10" s="1">
        <v>889.68</v>
      </c>
      <c r="I10" s="1">
        <v>889.68</v>
      </c>
      <c r="J10" s="1">
        <v>889.68</v>
      </c>
      <c r="K10" s="1">
        <v>943.6</v>
      </c>
      <c r="L10" s="1">
        <v>943.6</v>
      </c>
      <c r="M10" s="1">
        <v>943.6</v>
      </c>
      <c r="N10" s="1">
        <v>943.6</v>
      </c>
      <c r="O10" s="12">
        <f t="shared" si="0"/>
        <v>10891.840000000002</v>
      </c>
    </row>
    <row r="11" spans="1:15" ht="12.75">
      <c r="A11" s="1">
        <v>7</v>
      </c>
      <c r="B11" s="1" t="s">
        <v>24</v>
      </c>
      <c r="C11" s="1">
        <v>900.41</v>
      </c>
      <c r="D11" s="1">
        <v>900.41</v>
      </c>
      <c r="E11" s="1">
        <v>900.41</v>
      </c>
      <c r="F11" s="1">
        <v>900.41</v>
      </c>
      <c r="G11" s="1">
        <v>900.41</v>
      </c>
      <c r="H11" s="1">
        <v>900.41</v>
      </c>
      <c r="I11" s="1">
        <v>900.41</v>
      </c>
      <c r="J11" s="1">
        <v>900.41</v>
      </c>
      <c r="K11" s="1">
        <v>954.98</v>
      </c>
      <c r="L11" s="1">
        <v>954.98</v>
      </c>
      <c r="M11" s="1">
        <v>955</v>
      </c>
      <c r="N11" s="1">
        <v>955</v>
      </c>
      <c r="O11" s="12">
        <f t="shared" si="0"/>
        <v>11023.24</v>
      </c>
    </row>
    <row r="12" spans="1:15" ht="12.75">
      <c r="A12" s="1">
        <v>8</v>
      </c>
      <c r="B12" s="1" t="s">
        <v>25</v>
      </c>
      <c r="C12" s="1">
        <v>867.74</v>
      </c>
      <c r="D12" s="1">
        <v>867.74</v>
      </c>
      <c r="E12" s="1">
        <v>867.74</v>
      </c>
      <c r="F12" s="1">
        <v>867.74</v>
      </c>
      <c r="G12" s="1">
        <v>867.74</v>
      </c>
      <c r="H12" s="1">
        <v>867.74</v>
      </c>
      <c r="I12" s="1">
        <v>867.74</v>
      </c>
      <c r="J12" s="1">
        <v>867.74</v>
      </c>
      <c r="K12" s="1">
        <v>920.33</v>
      </c>
      <c r="L12" s="1">
        <v>920.33</v>
      </c>
      <c r="M12" s="1">
        <v>920.3</v>
      </c>
      <c r="N12" s="1">
        <v>920.3</v>
      </c>
      <c r="O12" s="12">
        <f t="shared" si="0"/>
        <v>10623.179999999998</v>
      </c>
    </row>
    <row r="13" spans="1:15" ht="12.75">
      <c r="A13" s="1">
        <v>9</v>
      </c>
      <c r="B13" s="1" t="s">
        <v>26</v>
      </c>
      <c r="C13" s="1">
        <v>5083.29</v>
      </c>
      <c r="D13" s="1">
        <v>7344.03</v>
      </c>
      <c r="E13" s="1">
        <v>7480.36</v>
      </c>
      <c r="F13" s="1">
        <v>7430.46</v>
      </c>
      <c r="G13" s="1">
        <v>9013.57</v>
      </c>
      <c r="H13" s="1">
        <v>6343.26</v>
      </c>
      <c r="I13" s="1">
        <v>9299.77</v>
      </c>
      <c r="J13" s="1">
        <v>6197.97</v>
      </c>
      <c r="K13" s="1">
        <v>9502.75</v>
      </c>
      <c r="L13" s="1">
        <v>6714.79</v>
      </c>
      <c r="M13" s="1">
        <v>11812.7</v>
      </c>
      <c r="N13" s="1">
        <v>6692.8</v>
      </c>
      <c r="O13" s="12">
        <f t="shared" si="0"/>
        <v>92915.75</v>
      </c>
    </row>
    <row r="14" spans="1:15" ht="12.75">
      <c r="A14" s="1">
        <v>10</v>
      </c>
      <c r="B14" s="1" t="s">
        <v>27</v>
      </c>
      <c r="C14" s="1">
        <v>2011.63</v>
      </c>
      <c r="D14" s="1">
        <v>2011.63</v>
      </c>
      <c r="E14" s="1">
        <v>2011.63</v>
      </c>
      <c r="F14" s="1">
        <v>3338.96</v>
      </c>
      <c r="G14" s="1">
        <v>3629.36</v>
      </c>
      <c r="H14" s="1">
        <v>5907.18</v>
      </c>
      <c r="I14" s="1">
        <v>7128.2</v>
      </c>
      <c r="J14" s="1">
        <v>2519.23</v>
      </c>
      <c r="K14" s="1">
        <v>4140.98</v>
      </c>
      <c r="L14" s="1">
        <v>3811.46</v>
      </c>
      <c r="M14" s="1">
        <v>3854.3</v>
      </c>
      <c r="N14" s="1">
        <v>2629.6</v>
      </c>
      <c r="O14" s="12">
        <f t="shared" si="0"/>
        <v>42994.16</v>
      </c>
    </row>
    <row r="15" spans="1:15" ht="12.75">
      <c r="A15" s="1">
        <v>11</v>
      </c>
      <c r="B15" s="1" t="s">
        <v>28</v>
      </c>
      <c r="C15" s="1">
        <v>35204.58</v>
      </c>
      <c r="D15" s="1">
        <v>25421.15</v>
      </c>
      <c r="E15" s="1">
        <v>27775.19</v>
      </c>
      <c r="F15" s="1">
        <v>36834.8</v>
      </c>
      <c r="G15" s="1">
        <v>21964.46</v>
      </c>
      <c r="H15" s="1">
        <v>33881.91</v>
      </c>
      <c r="I15" s="1">
        <v>18861.08</v>
      </c>
      <c r="J15" s="1">
        <v>18721.37</v>
      </c>
      <c r="K15" s="1">
        <v>47299.61</v>
      </c>
      <c r="L15" s="1">
        <v>31147.53</v>
      </c>
      <c r="M15" s="1">
        <v>30615.2</v>
      </c>
      <c r="N15" s="1">
        <v>40049.7</v>
      </c>
      <c r="O15" s="12">
        <f t="shared" si="0"/>
        <v>367776.57999999996</v>
      </c>
    </row>
    <row r="16" spans="1:15" ht="12.75">
      <c r="A16" s="1">
        <v>12</v>
      </c>
      <c r="B16" s="1" t="s">
        <v>29</v>
      </c>
      <c r="C16" s="1">
        <v>2016.48</v>
      </c>
      <c r="D16" s="1">
        <v>2016.48</v>
      </c>
      <c r="E16" s="1">
        <v>2016.48</v>
      </c>
      <c r="F16" s="1">
        <v>3345.16</v>
      </c>
      <c r="G16" s="1">
        <v>2401.03</v>
      </c>
      <c r="H16" s="1">
        <v>2016.48</v>
      </c>
      <c r="I16" s="1">
        <v>2883.06</v>
      </c>
      <c r="J16" s="1">
        <v>2524.08</v>
      </c>
      <c r="K16" s="1">
        <v>4114.16</v>
      </c>
      <c r="L16" s="1">
        <v>3244.03</v>
      </c>
      <c r="M16" s="1">
        <v>3208.6</v>
      </c>
      <c r="N16" s="1">
        <v>2377.3</v>
      </c>
      <c r="O16" s="12">
        <f t="shared" si="0"/>
        <v>32163.339999999997</v>
      </c>
    </row>
    <row r="17" spans="1:15" ht="12.75">
      <c r="A17" s="1">
        <v>13</v>
      </c>
      <c r="B17" s="1" t="s">
        <v>30</v>
      </c>
      <c r="C17" s="1">
        <v>2332.32</v>
      </c>
      <c r="D17" s="1">
        <v>2332.32</v>
      </c>
      <c r="E17" s="1">
        <v>5299.52</v>
      </c>
      <c r="F17" s="1">
        <v>5206.87</v>
      </c>
      <c r="G17" s="1">
        <v>3650.33</v>
      </c>
      <c r="H17" s="1">
        <v>2332.32</v>
      </c>
      <c r="I17" s="1">
        <v>6373.65</v>
      </c>
      <c r="J17" s="1">
        <v>2916.83</v>
      </c>
      <c r="K17" s="1">
        <v>4459.66</v>
      </c>
      <c r="L17" s="1">
        <v>2909.9</v>
      </c>
      <c r="M17" s="1">
        <v>7141.1</v>
      </c>
      <c r="N17" s="1">
        <v>4255.5</v>
      </c>
      <c r="O17" s="12">
        <f t="shared" si="0"/>
        <v>49210.32000000001</v>
      </c>
    </row>
    <row r="18" spans="1:15" ht="12.75">
      <c r="A18" s="1">
        <v>14</v>
      </c>
      <c r="B18" s="1" t="s">
        <v>31</v>
      </c>
      <c r="C18" s="1">
        <v>5464.12</v>
      </c>
      <c r="D18" s="1">
        <v>5464.12</v>
      </c>
      <c r="E18" s="1">
        <v>18600.61</v>
      </c>
      <c r="F18" s="1">
        <v>8212.7</v>
      </c>
      <c r="G18" s="1">
        <v>6384.2</v>
      </c>
      <c r="H18" s="1">
        <v>18847.75</v>
      </c>
      <c r="I18" s="1">
        <v>9594.72</v>
      </c>
      <c r="J18" s="1">
        <v>6574.19</v>
      </c>
      <c r="K18" s="1">
        <v>5811.03</v>
      </c>
      <c r="L18" s="1">
        <v>7596.92</v>
      </c>
      <c r="M18" s="1">
        <v>13040</v>
      </c>
      <c r="N18" s="1">
        <v>13630.4</v>
      </c>
      <c r="O18" s="12">
        <f t="shared" si="0"/>
        <v>119220.76</v>
      </c>
    </row>
    <row r="19" spans="1:15" ht="12.75">
      <c r="A19" s="1">
        <v>15</v>
      </c>
      <c r="B19" s="1" t="s">
        <v>32</v>
      </c>
      <c r="C19" s="1">
        <v>9253.8</v>
      </c>
      <c r="D19" s="1">
        <v>1990.74</v>
      </c>
      <c r="E19" s="1">
        <v>2173.3</v>
      </c>
      <c r="F19" s="1">
        <v>5511.92</v>
      </c>
      <c r="G19" s="1">
        <v>2440.51</v>
      </c>
      <c r="H19" s="1">
        <v>1990.74</v>
      </c>
      <c r="I19" s="1">
        <v>2056.48</v>
      </c>
      <c r="J19" s="1">
        <v>2565.27</v>
      </c>
      <c r="K19" s="1">
        <v>2623.43</v>
      </c>
      <c r="L19" s="1">
        <v>3250.39</v>
      </c>
      <c r="M19" s="1">
        <v>4219.7</v>
      </c>
      <c r="N19" s="1">
        <v>2350.1</v>
      </c>
      <c r="O19" s="12">
        <f t="shared" si="0"/>
        <v>40426.380000000005</v>
      </c>
    </row>
    <row r="20" spans="1:15" ht="12.75">
      <c r="A20" s="1">
        <v>16</v>
      </c>
      <c r="B20" s="1" t="s">
        <v>33</v>
      </c>
      <c r="C20" s="1">
        <v>5064.97</v>
      </c>
      <c r="D20" s="1">
        <v>5064.97</v>
      </c>
      <c r="E20" s="1">
        <v>8176.22</v>
      </c>
      <c r="F20" s="1">
        <v>26945.06</v>
      </c>
      <c r="G20" s="1">
        <v>14466.83</v>
      </c>
      <c r="H20" s="1">
        <v>10089.06</v>
      </c>
      <c r="I20" s="1">
        <v>9451.3</v>
      </c>
      <c r="J20" s="1">
        <v>5649.48</v>
      </c>
      <c r="K20" s="1">
        <v>6183.74</v>
      </c>
      <c r="L20" s="1">
        <v>6648.39</v>
      </c>
      <c r="M20" s="1">
        <v>10182.3</v>
      </c>
      <c r="N20" s="1">
        <v>10586.8</v>
      </c>
      <c r="O20" s="12">
        <f t="shared" si="0"/>
        <v>118509.12000000001</v>
      </c>
    </row>
    <row r="21" spans="1:15" ht="12.75">
      <c r="A21" s="1">
        <v>17</v>
      </c>
      <c r="B21" s="1" t="s">
        <v>34</v>
      </c>
      <c r="C21" s="1">
        <v>16602.74</v>
      </c>
      <c r="D21" s="1">
        <v>9598.82</v>
      </c>
      <c r="E21" s="1">
        <v>16993.06</v>
      </c>
      <c r="F21" s="1">
        <v>18116.68</v>
      </c>
      <c r="G21" s="1">
        <v>29479.7</v>
      </c>
      <c r="H21" s="1">
        <v>15579.94</v>
      </c>
      <c r="I21" s="1">
        <v>14144.63</v>
      </c>
      <c r="J21" s="1">
        <v>43041.52</v>
      </c>
      <c r="K21" s="1">
        <v>17306.53</v>
      </c>
      <c r="L21" s="1">
        <v>56899.25</v>
      </c>
      <c r="M21" s="1">
        <v>25801.3</v>
      </c>
      <c r="N21" s="1">
        <v>25373.7</v>
      </c>
      <c r="O21" s="12">
        <f t="shared" si="0"/>
        <v>288937.87</v>
      </c>
    </row>
    <row r="22" spans="1:15" ht="12.75">
      <c r="A22" s="1">
        <v>18</v>
      </c>
      <c r="B22" s="1" t="s">
        <v>35</v>
      </c>
      <c r="C22" s="1">
        <v>27171.99</v>
      </c>
      <c r="D22" s="1">
        <v>16883.4</v>
      </c>
      <c r="E22" s="1">
        <v>18590.14</v>
      </c>
      <c r="F22" s="1">
        <v>21468.64</v>
      </c>
      <c r="G22" s="1">
        <v>18802.77</v>
      </c>
      <c r="H22" s="1">
        <v>14136.83</v>
      </c>
      <c r="I22" s="1">
        <v>26891.17</v>
      </c>
      <c r="J22" s="1">
        <v>14231.42</v>
      </c>
      <c r="K22" s="1">
        <v>27923.25</v>
      </c>
      <c r="L22" s="1">
        <v>24325.83</v>
      </c>
      <c r="M22" s="1">
        <v>25679.7</v>
      </c>
      <c r="N22" s="1">
        <v>23498.8</v>
      </c>
      <c r="O22" s="12">
        <f t="shared" si="0"/>
        <v>259603.94</v>
      </c>
    </row>
    <row r="23" spans="1:15" ht="12.75">
      <c r="A23" s="1">
        <v>19</v>
      </c>
      <c r="B23" s="1" t="s">
        <v>36</v>
      </c>
      <c r="C23" s="1">
        <v>25786.05</v>
      </c>
      <c r="D23" s="1">
        <v>25288.15</v>
      </c>
      <c r="E23" s="1">
        <v>13456.82</v>
      </c>
      <c r="F23" s="1">
        <v>21589.83</v>
      </c>
      <c r="G23" s="1">
        <v>13369.62</v>
      </c>
      <c r="H23" s="1">
        <v>29999.46</v>
      </c>
      <c r="I23" s="1">
        <v>22381.82</v>
      </c>
      <c r="J23" s="1">
        <v>22162.78</v>
      </c>
      <c r="K23" s="1">
        <v>25236.9</v>
      </c>
      <c r="L23" s="1">
        <v>22278.82</v>
      </c>
      <c r="M23" s="1">
        <v>31107.3</v>
      </c>
      <c r="N23" s="1">
        <v>28186</v>
      </c>
      <c r="O23" s="12">
        <f t="shared" si="0"/>
        <v>280843.55</v>
      </c>
    </row>
    <row r="24" spans="1:15" ht="12.75">
      <c r="A24" s="1">
        <v>20</v>
      </c>
      <c r="B24" s="1" t="s">
        <v>37</v>
      </c>
      <c r="C24" s="1">
        <v>13976.99</v>
      </c>
      <c r="D24" s="1">
        <v>8190.78</v>
      </c>
      <c r="E24" s="1">
        <v>11934.93</v>
      </c>
      <c r="F24" s="1">
        <v>14788.19</v>
      </c>
      <c r="G24" s="1">
        <v>14369.32</v>
      </c>
      <c r="H24" s="1">
        <v>23250.22</v>
      </c>
      <c r="I24" s="1">
        <v>13123.74</v>
      </c>
      <c r="J24" s="1">
        <v>9145.26</v>
      </c>
      <c r="K24" s="1">
        <v>14406.47</v>
      </c>
      <c r="L24" s="1">
        <v>16103.06</v>
      </c>
      <c r="M24" s="1">
        <v>15379.4</v>
      </c>
      <c r="N24" s="1">
        <v>18906.4</v>
      </c>
      <c r="O24" s="12">
        <f t="shared" si="0"/>
        <v>173574.75999999998</v>
      </c>
    </row>
    <row r="25" spans="1:15" ht="12.75">
      <c r="A25" s="1">
        <v>21</v>
      </c>
      <c r="B25" s="1" t="s">
        <v>40</v>
      </c>
      <c r="C25" s="1">
        <v>21142.22</v>
      </c>
      <c r="D25" s="1">
        <v>24210.24</v>
      </c>
      <c r="E25" s="1">
        <v>21603.62</v>
      </c>
      <c r="F25" s="1">
        <v>37195.17</v>
      </c>
      <c r="G25" s="1">
        <v>21313.86</v>
      </c>
      <c r="H25" s="1">
        <v>59266.56</v>
      </c>
      <c r="I25" s="1">
        <v>31036.57</v>
      </c>
      <c r="J25" s="1">
        <v>14967.86</v>
      </c>
      <c r="K25" s="1">
        <v>24742.27</v>
      </c>
      <c r="L25" s="1">
        <v>26999.89</v>
      </c>
      <c r="M25" s="1">
        <v>31964.2</v>
      </c>
      <c r="N25" s="1">
        <v>30786.1</v>
      </c>
      <c r="O25" s="12">
        <f t="shared" si="0"/>
        <v>345228.55999999994</v>
      </c>
    </row>
    <row r="26" spans="1:15" ht="12.75">
      <c r="A26" s="1">
        <v>22</v>
      </c>
      <c r="B26" s="1" t="s">
        <v>405</v>
      </c>
      <c r="C26" s="1"/>
      <c r="D26" s="1"/>
      <c r="E26" s="1"/>
      <c r="F26" s="1"/>
      <c r="G26" s="1"/>
      <c r="H26" s="1"/>
      <c r="I26" s="1"/>
      <c r="J26" s="1"/>
      <c r="K26" s="1">
        <v>1608.84</v>
      </c>
      <c r="L26" s="1">
        <v>11098.22</v>
      </c>
      <c r="M26" s="1">
        <v>11849.1</v>
      </c>
      <c r="N26" s="1">
        <v>10937.2</v>
      </c>
      <c r="O26" s="12">
        <f t="shared" si="0"/>
        <v>35493.36</v>
      </c>
    </row>
    <row r="27" spans="1:15" ht="12.75">
      <c r="A27" s="1">
        <v>23</v>
      </c>
      <c r="B27" s="1" t="s">
        <v>41</v>
      </c>
      <c r="C27" s="1">
        <v>17973.28</v>
      </c>
      <c r="D27" s="1">
        <v>7627.15</v>
      </c>
      <c r="E27" s="1">
        <v>9723.85</v>
      </c>
      <c r="F27" s="1">
        <v>12096.17</v>
      </c>
      <c r="G27" s="1">
        <v>15405.41</v>
      </c>
      <c r="H27" s="1">
        <v>27638.88</v>
      </c>
      <c r="I27" s="1">
        <v>13900.26</v>
      </c>
      <c r="J27" s="1">
        <v>9999.77</v>
      </c>
      <c r="K27" s="1">
        <v>15097.95</v>
      </c>
      <c r="L27" s="1">
        <v>83112.39</v>
      </c>
      <c r="M27" s="1">
        <v>17914.7</v>
      </c>
      <c r="N27" s="1">
        <v>26887.9</v>
      </c>
      <c r="O27" s="12">
        <f t="shared" si="0"/>
        <v>257377.71</v>
      </c>
    </row>
    <row r="28" spans="1:15" ht="12.75">
      <c r="A28" s="1">
        <v>24</v>
      </c>
      <c r="B28" s="1" t="s">
        <v>406</v>
      </c>
      <c r="C28" s="1">
        <v>3395.85</v>
      </c>
      <c r="D28" s="1">
        <v>3395.85</v>
      </c>
      <c r="E28" s="1">
        <v>4011.87</v>
      </c>
      <c r="F28" s="1">
        <v>4231.83</v>
      </c>
      <c r="G28" s="1">
        <v>4821.8</v>
      </c>
      <c r="H28" s="1">
        <v>2276.85</v>
      </c>
      <c r="I28" s="1">
        <v>2338.12</v>
      </c>
      <c r="J28" s="1">
        <v>10934.45</v>
      </c>
      <c r="K28" s="1">
        <v>4685.58</v>
      </c>
      <c r="L28" s="1">
        <v>2856.49</v>
      </c>
      <c r="M28" s="1">
        <v>2393.4</v>
      </c>
      <c r="N28" s="1">
        <v>5252.2</v>
      </c>
      <c r="O28" s="12">
        <f t="shared" si="0"/>
        <v>50594.28999999999</v>
      </c>
    </row>
    <row r="29" spans="1:15" ht="12.75">
      <c r="A29" s="1">
        <v>25</v>
      </c>
      <c r="B29" s="1" t="s">
        <v>42</v>
      </c>
      <c r="C29" s="1">
        <v>1164.17</v>
      </c>
      <c r="D29" s="1">
        <v>1164.17</v>
      </c>
      <c r="E29" s="1">
        <v>1446.85</v>
      </c>
      <c r="F29" s="1">
        <v>1164.17</v>
      </c>
      <c r="G29" s="1">
        <v>1394.9</v>
      </c>
      <c r="H29" s="1">
        <v>1164.17</v>
      </c>
      <c r="I29" s="1">
        <v>1164.17</v>
      </c>
      <c r="J29" s="1">
        <v>1517.95</v>
      </c>
      <c r="K29" s="1">
        <v>1641.96</v>
      </c>
      <c r="L29" s="1">
        <v>1223.97</v>
      </c>
      <c r="M29" s="1">
        <v>1224</v>
      </c>
      <c r="N29" s="1">
        <v>1224</v>
      </c>
      <c r="O29" s="12">
        <f t="shared" si="0"/>
        <v>15494.480000000001</v>
      </c>
    </row>
    <row r="30" spans="1:15" ht="12.75">
      <c r="A30" s="1">
        <v>26</v>
      </c>
      <c r="B30" s="1" t="s">
        <v>407</v>
      </c>
      <c r="C30" s="1">
        <v>2446.66</v>
      </c>
      <c r="D30" s="1">
        <v>2446.66</v>
      </c>
      <c r="E30" s="1">
        <v>2446.66</v>
      </c>
      <c r="F30" s="1">
        <v>4544.72</v>
      </c>
      <c r="G30" s="1">
        <v>3872.61</v>
      </c>
      <c r="H30" s="1">
        <v>1327.66</v>
      </c>
      <c r="I30" s="1">
        <v>3189.27</v>
      </c>
      <c r="J30" s="1">
        <v>8285.26</v>
      </c>
      <c r="K30" s="1">
        <v>3123.09</v>
      </c>
      <c r="L30" s="1">
        <v>2873.98</v>
      </c>
      <c r="M30" s="1">
        <v>2065.3</v>
      </c>
      <c r="N30" s="1">
        <v>4010.2</v>
      </c>
      <c r="O30" s="12">
        <f t="shared" si="0"/>
        <v>40632.07</v>
      </c>
    </row>
    <row r="31" spans="1:15" ht="12.75">
      <c r="A31" s="1">
        <v>28</v>
      </c>
      <c r="B31" s="1" t="s">
        <v>47</v>
      </c>
      <c r="C31" s="1">
        <v>4746.23</v>
      </c>
      <c r="D31" s="1">
        <v>3747.57</v>
      </c>
      <c r="E31" s="1">
        <v>6450.82</v>
      </c>
      <c r="F31" s="1">
        <v>3747.57</v>
      </c>
      <c r="G31" s="1">
        <v>7634.6</v>
      </c>
      <c r="H31" s="1">
        <v>7050.64</v>
      </c>
      <c r="I31" s="1">
        <v>10787.89</v>
      </c>
      <c r="J31" s="1">
        <v>8093.77</v>
      </c>
      <c r="K31" s="1">
        <v>7189.72</v>
      </c>
      <c r="L31" s="1">
        <v>8105.09</v>
      </c>
      <c r="M31" s="1">
        <v>7904.8</v>
      </c>
      <c r="N31" s="1">
        <v>9131.5</v>
      </c>
      <c r="O31" s="12">
        <f t="shared" si="0"/>
        <v>84590.2</v>
      </c>
    </row>
    <row r="32" spans="1:15" ht="12.75">
      <c r="A32" s="1">
        <v>29</v>
      </c>
      <c r="B32" s="1" t="s">
        <v>48</v>
      </c>
      <c r="C32" s="1">
        <v>3226.26</v>
      </c>
      <c r="D32" s="1">
        <v>2227.6</v>
      </c>
      <c r="E32" s="1">
        <v>2806.77</v>
      </c>
      <c r="F32" s="1">
        <v>3858.4</v>
      </c>
      <c r="G32" s="1">
        <v>4105.08</v>
      </c>
      <c r="H32" s="1">
        <v>4530.43</v>
      </c>
      <c r="I32" s="1">
        <v>4198.35</v>
      </c>
      <c r="J32" s="1">
        <v>2735.2</v>
      </c>
      <c r="K32" s="1">
        <v>6859.01</v>
      </c>
      <c r="L32" s="1">
        <v>6638.99</v>
      </c>
      <c r="M32" s="1">
        <v>7612.1</v>
      </c>
      <c r="N32" s="1">
        <v>6914.7</v>
      </c>
      <c r="O32" s="12">
        <f t="shared" si="0"/>
        <v>55712.88999999999</v>
      </c>
    </row>
    <row r="33" spans="1:15" ht="12.75">
      <c r="A33" s="1">
        <v>30</v>
      </c>
      <c r="B33" s="1" t="s">
        <v>1</v>
      </c>
      <c r="C33" s="1">
        <v>282.65</v>
      </c>
      <c r="D33" s="1">
        <v>282.65</v>
      </c>
      <c r="E33" s="1">
        <v>282.65</v>
      </c>
      <c r="F33" s="1">
        <v>282.65</v>
      </c>
      <c r="G33" s="1">
        <v>282.65</v>
      </c>
      <c r="H33" s="1">
        <v>282.65</v>
      </c>
      <c r="I33" s="1">
        <v>282.65</v>
      </c>
      <c r="J33" s="1">
        <v>282.65</v>
      </c>
      <c r="K33" s="1">
        <v>299.78</v>
      </c>
      <c r="L33" s="1">
        <v>299.78</v>
      </c>
      <c r="M33" s="1">
        <v>299.8</v>
      </c>
      <c r="N33" s="1">
        <v>299.8</v>
      </c>
      <c r="O33" s="12">
        <f t="shared" si="0"/>
        <v>3460.3600000000006</v>
      </c>
    </row>
    <row r="34" spans="1:15" ht="12.75">
      <c r="A34" s="1">
        <v>31</v>
      </c>
      <c r="B34" s="1" t="s">
        <v>4</v>
      </c>
      <c r="C34" s="1">
        <v>281.33</v>
      </c>
      <c r="D34" s="1">
        <v>281.33</v>
      </c>
      <c r="E34" s="1">
        <v>281.33</v>
      </c>
      <c r="F34" s="1">
        <v>281.33</v>
      </c>
      <c r="G34" s="1">
        <v>281.33</v>
      </c>
      <c r="H34" s="1">
        <v>281.33</v>
      </c>
      <c r="I34" s="1">
        <v>281.33</v>
      </c>
      <c r="J34" s="1">
        <v>281.33</v>
      </c>
      <c r="K34" s="1">
        <v>298.38</v>
      </c>
      <c r="L34" s="1">
        <v>298.38</v>
      </c>
      <c r="M34" s="1">
        <v>298.4</v>
      </c>
      <c r="N34" s="1">
        <v>298.4</v>
      </c>
      <c r="O34" s="12">
        <f t="shared" si="0"/>
        <v>3444.2000000000003</v>
      </c>
    </row>
    <row r="35" spans="1:15" ht="12.75">
      <c r="A35" s="1">
        <v>32</v>
      </c>
      <c r="B35" s="1" t="s">
        <v>2</v>
      </c>
      <c r="C35" s="1">
        <v>292.88</v>
      </c>
      <c r="D35" s="1">
        <v>292.88</v>
      </c>
      <c r="E35" s="1">
        <v>292.88</v>
      </c>
      <c r="F35" s="1">
        <v>292.88</v>
      </c>
      <c r="G35" s="1">
        <v>292.88</v>
      </c>
      <c r="H35" s="1">
        <v>292.88</v>
      </c>
      <c r="I35" s="1">
        <v>292.88</v>
      </c>
      <c r="J35" s="1">
        <v>292.88</v>
      </c>
      <c r="K35" s="1">
        <v>310.63</v>
      </c>
      <c r="L35" s="1">
        <v>310.63</v>
      </c>
      <c r="M35" s="1">
        <v>310.6</v>
      </c>
      <c r="N35" s="1">
        <v>310.6</v>
      </c>
      <c r="O35" s="12">
        <f t="shared" si="0"/>
        <v>3585.5000000000005</v>
      </c>
    </row>
    <row r="36" spans="1:15" ht="12.75">
      <c r="A36" s="1">
        <v>33</v>
      </c>
      <c r="B36" s="1" t="s">
        <v>3</v>
      </c>
      <c r="C36" s="1">
        <v>366.51</v>
      </c>
      <c r="D36" s="1">
        <v>366.51</v>
      </c>
      <c r="E36" s="1">
        <v>366.51</v>
      </c>
      <c r="F36" s="1">
        <v>366.51</v>
      </c>
      <c r="G36" s="1">
        <v>597.24</v>
      </c>
      <c r="H36" s="1">
        <v>366.51</v>
      </c>
      <c r="I36" s="1">
        <v>366.51</v>
      </c>
      <c r="J36" s="1">
        <v>720.29</v>
      </c>
      <c r="K36" s="1">
        <v>379.61</v>
      </c>
      <c r="L36" s="1">
        <v>379.61</v>
      </c>
      <c r="M36" s="1">
        <v>379.6</v>
      </c>
      <c r="N36" s="1">
        <v>379.6</v>
      </c>
      <c r="O36" s="12">
        <f t="shared" si="0"/>
        <v>5035.010000000001</v>
      </c>
    </row>
    <row r="37" spans="1:15" ht="12.75">
      <c r="A37" s="1">
        <v>34</v>
      </c>
      <c r="B37" s="1" t="s">
        <v>9</v>
      </c>
      <c r="C37" s="1">
        <v>3409.03</v>
      </c>
      <c r="D37" s="1">
        <v>2410.37</v>
      </c>
      <c r="E37" s="1">
        <v>10798.69</v>
      </c>
      <c r="F37" s="1">
        <v>4717.24</v>
      </c>
      <c r="G37" s="1">
        <v>28939.92</v>
      </c>
      <c r="H37" s="1">
        <v>6727.67</v>
      </c>
      <c r="I37" s="1">
        <v>2410.37</v>
      </c>
      <c r="J37" s="1">
        <v>2917.97</v>
      </c>
      <c r="K37" s="1">
        <v>4671.8</v>
      </c>
      <c r="L37" s="1">
        <v>9706.47</v>
      </c>
      <c r="M37" s="1">
        <v>5175.3</v>
      </c>
      <c r="N37" s="1">
        <v>13574.7</v>
      </c>
      <c r="O37" s="12">
        <f t="shared" si="0"/>
        <v>95459.53</v>
      </c>
    </row>
    <row r="38" spans="1:15" ht="12.75">
      <c r="A38" s="1">
        <v>35</v>
      </c>
      <c r="B38" s="1" t="s">
        <v>49</v>
      </c>
      <c r="C38" s="1">
        <v>177.05</v>
      </c>
      <c r="D38" s="1">
        <v>177.05</v>
      </c>
      <c r="E38" s="1">
        <v>177.05</v>
      </c>
      <c r="F38" s="1">
        <v>177.05</v>
      </c>
      <c r="G38" s="1">
        <v>407.78</v>
      </c>
      <c r="H38" s="1">
        <v>177.05</v>
      </c>
      <c r="I38" s="1">
        <v>177.05</v>
      </c>
      <c r="J38" s="1">
        <v>530.83</v>
      </c>
      <c r="K38" s="1">
        <v>187.78</v>
      </c>
      <c r="L38" s="1">
        <v>187.78</v>
      </c>
      <c r="M38" s="1">
        <v>187.8</v>
      </c>
      <c r="N38" s="1">
        <v>187.8</v>
      </c>
      <c r="O38" s="12">
        <f t="shared" si="0"/>
        <v>2752.0700000000006</v>
      </c>
    </row>
    <row r="39" spans="1:15" ht="12.75">
      <c r="A39" s="1">
        <v>36</v>
      </c>
      <c r="B39" s="1" t="s">
        <v>50</v>
      </c>
      <c r="C39" s="1">
        <v>197.84</v>
      </c>
      <c r="D39" s="1">
        <v>197.84</v>
      </c>
      <c r="E39" s="1">
        <v>197.84</v>
      </c>
      <c r="F39" s="1">
        <v>197.84</v>
      </c>
      <c r="G39" s="1">
        <v>428.57</v>
      </c>
      <c r="H39" s="1">
        <v>197.84</v>
      </c>
      <c r="I39" s="1">
        <v>197.84</v>
      </c>
      <c r="J39" s="1">
        <v>551.62</v>
      </c>
      <c r="K39" s="1">
        <v>209.83</v>
      </c>
      <c r="L39" s="1">
        <v>209.83</v>
      </c>
      <c r="M39" s="1">
        <v>209.8</v>
      </c>
      <c r="N39" s="1">
        <v>209.8</v>
      </c>
      <c r="O39" s="12">
        <f t="shared" si="0"/>
        <v>3006.4900000000002</v>
      </c>
    </row>
    <row r="40" spans="1:15" ht="12.75">
      <c r="A40" s="1">
        <v>37</v>
      </c>
      <c r="B40" s="1" t="s">
        <v>408</v>
      </c>
      <c r="C40" s="1">
        <v>1536.39</v>
      </c>
      <c r="D40" s="1">
        <v>1536.39</v>
      </c>
      <c r="E40" s="1">
        <v>1536.39</v>
      </c>
      <c r="F40" s="1">
        <v>1964.76</v>
      </c>
      <c r="G40" s="1">
        <v>1920.94</v>
      </c>
      <c r="H40" s="1">
        <v>1536.39</v>
      </c>
      <c r="I40" s="1">
        <v>1536.39</v>
      </c>
      <c r="J40" s="1">
        <v>2043.99</v>
      </c>
      <c r="K40" s="1">
        <v>1627.01</v>
      </c>
      <c r="L40" s="1">
        <v>1627.01</v>
      </c>
      <c r="M40" s="1">
        <v>1627</v>
      </c>
      <c r="N40" s="1">
        <v>1627</v>
      </c>
      <c r="O40" s="12">
        <f t="shared" si="0"/>
        <v>20119.66</v>
      </c>
    </row>
    <row r="41" spans="1:15" ht="12.75">
      <c r="A41" s="1">
        <v>38</v>
      </c>
      <c r="B41" s="1" t="s">
        <v>82</v>
      </c>
      <c r="C41" s="1">
        <v>50263.19</v>
      </c>
      <c r="D41" s="1">
        <v>20872.95</v>
      </c>
      <c r="E41" s="1">
        <v>28824.61</v>
      </c>
      <c r="F41" s="1">
        <v>62024.87</v>
      </c>
      <c r="G41" s="1">
        <v>64224.26</v>
      </c>
      <c r="H41" s="1">
        <v>31080.61</v>
      </c>
      <c r="I41" s="1">
        <v>21463</v>
      </c>
      <c r="J41" s="1">
        <v>33587.65</v>
      </c>
      <c r="K41" s="1">
        <v>42902.26</v>
      </c>
      <c r="L41" s="1">
        <v>49402.05</v>
      </c>
      <c r="M41" s="1">
        <v>39649.1</v>
      </c>
      <c r="N41" s="1">
        <v>38398.5</v>
      </c>
      <c r="O41" s="12">
        <f t="shared" si="0"/>
        <v>482693.05</v>
      </c>
    </row>
    <row r="42" spans="1:15" ht="12.75">
      <c r="A42" s="1">
        <v>39</v>
      </c>
      <c r="B42" s="1" t="s">
        <v>83</v>
      </c>
      <c r="C42" s="1">
        <v>15499.85</v>
      </c>
      <c r="D42" s="1">
        <v>7776.35</v>
      </c>
      <c r="E42" s="1">
        <v>9389.17</v>
      </c>
      <c r="F42" s="1">
        <v>9902.63</v>
      </c>
      <c r="G42" s="1">
        <v>11916.32</v>
      </c>
      <c r="H42" s="1">
        <v>10313.67</v>
      </c>
      <c r="I42" s="1">
        <v>15503.17</v>
      </c>
      <c r="J42" s="1">
        <v>27984.74</v>
      </c>
      <c r="K42" s="1">
        <v>13607.76</v>
      </c>
      <c r="L42" s="1">
        <v>54056.6</v>
      </c>
      <c r="M42" s="1">
        <v>21461.6</v>
      </c>
      <c r="N42" s="1">
        <v>16155.9</v>
      </c>
      <c r="O42" s="12">
        <f t="shared" si="0"/>
        <v>213567.76</v>
      </c>
    </row>
    <row r="43" spans="1:15" ht="12.75">
      <c r="A43" s="1">
        <v>40</v>
      </c>
      <c r="B43" s="1" t="s">
        <v>84</v>
      </c>
      <c r="C43" s="1">
        <v>10832.74</v>
      </c>
      <c r="D43" s="1">
        <v>11320.08</v>
      </c>
      <c r="E43" s="1">
        <v>11939.35</v>
      </c>
      <c r="F43" s="1">
        <v>11042.66</v>
      </c>
      <c r="G43" s="1">
        <v>15502.4</v>
      </c>
      <c r="H43" s="1">
        <v>11804.78</v>
      </c>
      <c r="I43" s="1">
        <v>17542.37</v>
      </c>
      <c r="J43" s="19">
        <v>30083.66</v>
      </c>
      <c r="K43" s="1">
        <v>14943.37</v>
      </c>
      <c r="L43" s="1">
        <v>18660.18</v>
      </c>
      <c r="M43" s="1">
        <v>17461.5</v>
      </c>
      <c r="N43" s="1">
        <v>24888.7</v>
      </c>
      <c r="O43" s="12">
        <f t="shared" si="0"/>
        <v>196021.79</v>
      </c>
    </row>
    <row r="44" spans="1:15" ht="12.75">
      <c r="A44" s="1">
        <v>41</v>
      </c>
      <c r="B44" s="1" t="s">
        <v>85</v>
      </c>
      <c r="C44" s="1">
        <v>9429.77</v>
      </c>
      <c r="D44" s="1">
        <v>5212.32</v>
      </c>
      <c r="E44" s="1">
        <v>6435.56</v>
      </c>
      <c r="F44" s="1">
        <v>15565.67</v>
      </c>
      <c r="G44" s="1">
        <v>7359.45</v>
      </c>
      <c r="H44" s="1">
        <v>6436.91</v>
      </c>
      <c r="I44" s="1">
        <v>4959.82</v>
      </c>
      <c r="J44" s="1">
        <v>32414.03</v>
      </c>
      <c r="K44" s="1">
        <v>40640.43</v>
      </c>
      <c r="L44" s="1">
        <v>14858.77</v>
      </c>
      <c r="M44" s="1">
        <v>11334.1</v>
      </c>
      <c r="N44" s="1">
        <v>13403.9</v>
      </c>
      <c r="O44" s="12">
        <f t="shared" si="0"/>
        <v>168050.72999999998</v>
      </c>
    </row>
    <row r="45" spans="1:15" ht="12.75">
      <c r="A45" s="1">
        <v>42</v>
      </c>
      <c r="B45" s="1" t="s">
        <v>86</v>
      </c>
      <c r="C45" s="1">
        <v>16635.72</v>
      </c>
      <c r="D45" s="1">
        <v>10651.04</v>
      </c>
      <c r="E45" s="1">
        <v>7630.13</v>
      </c>
      <c r="F45" s="1">
        <v>24101.22</v>
      </c>
      <c r="G45" s="1">
        <v>8399.22</v>
      </c>
      <c r="H45" s="1">
        <v>20836.15</v>
      </c>
      <c r="I45" s="1">
        <v>18768.36</v>
      </c>
      <c r="J45" s="1">
        <v>20787.68</v>
      </c>
      <c r="K45" s="1">
        <v>13219.77</v>
      </c>
      <c r="L45" s="1">
        <v>16007.44</v>
      </c>
      <c r="M45" s="1">
        <v>14059.8</v>
      </c>
      <c r="N45" s="1">
        <v>20862.1</v>
      </c>
      <c r="O45" s="12">
        <f t="shared" si="0"/>
        <v>191958.63</v>
      </c>
    </row>
    <row r="46" spans="1:15" ht="12.75">
      <c r="A46" s="1">
        <v>43</v>
      </c>
      <c r="B46" s="1" t="s">
        <v>87</v>
      </c>
      <c r="C46" s="1">
        <v>13143.48</v>
      </c>
      <c r="D46" s="1">
        <v>6004.97</v>
      </c>
      <c r="E46" s="1">
        <v>6004.97</v>
      </c>
      <c r="F46" s="1">
        <v>7325.35</v>
      </c>
      <c r="G46" s="1">
        <v>10813.15</v>
      </c>
      <c r="H46" s="1">
        <v>7964.5</v>
      </c>
      <c r="I46" s="1">
        <v>4885.97</v>
      </c>
      <c r="J46" s="1">
        <v>12706.69</v>
      </c>
      <c r="K46" s="1">
        <v>7441.13</v>
      </c>
      <c r="L46" s="1">
        <v>8653.55</v>
      </c>
      <c r="M46" s="1">
        <v>6186.3</v>
      </c>
      <c r="N46" s="1">
        <v>6288</v>
      </c>
      <c r="O46" s="12">
        <f t="shared" si="0"/>
        <v>97418.06000000001</v>
      </c>
    </row>
    <row r="47" spans="1:15" ht="12.75">
      <c r="A47" s="1">
        <v>44</v>
      </c>
      <c r="B47" s="1" t="s">
        <v>88</v>
      </c>
      <c r="C47" s="1">
        <v>18042.92</v>
      </c>
      <c r="D47" s="1">
        <v>24659.19</v>
      </c>
      <c r="E47" s="1">
        <v>21809.08</v>
      </c>
      <c r="F47" s="1">
        <v>32579.54</v>
      </c>
      <c r="G47" s="1">
        <v>11622.48</v>
      </c>
      <c r="H47" s="1">
        <v>19184.76</v>
      </c>
      <c r="I47" s="1">
        <v>17884.78</v>
      </c>
      <c r="J47" s="1">
        <v>23109.2</v>
      </c>
      <c r="K47" s="1">
        <v>39441.69</v>
      </c>
      <c r="L47" s="1">
        <v>34437.11</v>
      </c>
      <c r="M47" s="1">
        <v>43955.2</v>
      </c>
      <c r="N47" s="1">
        <v>32870.7</v>
      </c>
      <c r="O47" s="12">
        <f t="shared" si="0"/>
        <v>319596.65</v>
      </c>
    </row>
    <row r="48" spans="1:15" ht="12.75">
      <c r="A48" s="1">
        <v>45</v>
      </c>
      <c r="B48" s="1" t="s">
        <v>71</v>
      </c>
      <c r="C48" s="1">
        <v>910.68</v>
      </c>
      <c r="D48" s="1">
        <v>910.68</v>
      </c>
      <c r="E48" s="1">
        <v>1220.82</v>
      </c>
      <c r="F48" s="1">
        <v>910.68</v>
      </c>
      <c r="G48" s="1">
        <v>8140.49</v>
      </c>
      <c r="H48" s="1">
        <v>910.68</v>
      </c>
      <c r="I48" s="1">
        <v>910.68</v>
      </c>
      <c r="J48" s="1">
        <v>1418.28</v>
      </c>
      <c r="K48" s="1">
        <v>956.76</v>
      </c>
      <c r="L48" s="1">
        <v>956.76</v>
      </c>
      <c r="M48" s="1">
        <v>956.8</v>
      </c>
      <c r="N48" s="1">
        <v>956.8</v>
      </c>
      <c r="O48" s="12">
        <f t="shared" si="0"/>
        <v>19160.109999999997</v>
      </c>
    </row>
    <row r="49" spans="1:15" ht="12.75">
      <c r="A49" s="1">
        <v>46</v>
      </c>
      <c r="B49" s="1" t="s">
        <v>72</v>
      </c>
      <c r="C49" s="1">
        <v>608.85</v>
      </c>
      <c r="D49" s="1">
        <v>608.85</v>
      </c>
      <c r="E49" s="1">
        <v>608.85</v>
      </c>
      <c r="F49" s="1">
        <v>608.85</v>
      </c>
      <c r="G49" s="1">
        <v>608.85</v>
      </c>
      <c r="H49" s="1">
        <v>608.85</v>
      </c>
      <c r="I49" s="1">
        <v>608.85</v>
      </c>
      <c r="J49" s="1">
        <v>608.85</v>
      </c>
      <c r="K49" s="1">
        <v>645.75</v>
      </c>
      <c r="L49" s="1">
        <v>645.75</v>
      </c>
      <c r="M49" s="1">
        <v>645.8</v>
      </c>
      <c r="N49" s="1">
        <v>645.8</v>
      </c>
      <c r="O49" s="12">
        <f t="shared" si="0"/>
        <v>7453.900000000001</v>
      </c>
    </row>
    <row r="50" spans="1:15" ht="12.75">
      <c r="A50" s="1">
        <v>47</v>
      </c>
      <c r="B50" s="1" t="s">
        <v>73</v>
      </c>
      <c r="C50" s="1">
        <v>948.26</v>
      </c>
      <c r="D50" s="1">
        <v>948.26</v>
      </c>
      <c r="E50" s="1">
        <v>948.26</v>
      </c>
      <c r="F50" s="1">
        <v>948.26</v>
      </c>
      <c r="G50" s="1">
        <v>948.26</v>
      </c>
      <c r="H50" s="1">
        <v>948.26</v>
      </c>
      <c r="I50" s="1">
        <v>948.26</v>
      </c>
      <c r="J50" s="1">
        <v>948.26</v>
      </c>
      <c r="K50" s="1">
        <v>1005.73</v>
      </c>
      <c r="L50" s="1">
        <v>1005.73</v>
      </c>
      <c r="M50" s="1">
        <v>1005.7</v>
      </c>
      <c r="N50" s="1">
        <v>1005.7</v>
      </c>
      <c r="O50" s="12">
        <f t="shared" si="0"/>
        <v>11608.940000000002</v>
      </c>
    </row>
    <row r="51" spans="1:15" ht="12.75">
      <c r="A51" s="1">
        <v>48</v>
      </c>
      <c r="B51" s="1" t="s">
        <v>74</v>
      </c>
      <c r="C51" s="1">
        <v>21811.12</v>
      </c>
      <c r="D51" s="1">
        <v>20118.32</v>
      </c>
      <c r="E51" s="1">
        <v>15735.21</v>
      </c>
      <c r="F51" s="1">
        <v>37094.25</v>
      </c>
      <c r="G51" s="1">
        <v>30195.07</v>
      </c>
      <c r="H51" s="1">
        <v>24921.7</v>
      </c>
      <c r="I51" s="1">
        <v>39390.35</v>
      </c>
      <c r="J51" s="1">
        <v>32980.64</v>
      </c>
      <c r="K51" s="1">
        <v>39825.47</v>
      </c>
      <c r="L51" s="1">
        <v>36561.28</v>
      </c>
      <c r="M51" s="1">
        <v>44470.2</v>
      </c>
      <c r="N51" s="1">
        <v>31117.8</v>
      </c>
      <c r="O51" s="12">
        <f t="shared" si="0"/>
        <v>374221.41000000003</v>
      </c>
    </row>
    <row r="52" spans="1:15" ht="12.75">
      <c r="A52" s="1">
        <v>49</v>
      </c>
      <c r="B52" s="1" t="s">
        <v>75</v>
      </c>
      <c r="C52" s="1">
        <v>45837.8</v>
      </c>
      <c r="D52" s="1">
        <v>34861.9</v>
      </c>
      <c r="E52" s="1">
        <v>28980.4</v>
      </c>
      <c r="F52" s="1">
        <v>31313.04</v>
      </c>
      <c r="G52" s="1">
        <v>37956.85</v>
      </c>
      <c r="H52" s="1">
        <v>59121.91</v>
      </c>
      <c r="I52" s="1">
        <v>102341.2</v>
      </c>
      <c r="J52" s="1">
        <v>45362.18</v>
      </c>
      <c r="K52" s="1">
        <v>42801.15</v>
      </c>
      <c r="L52" s="1">
        <v>35842.88</v>
      </c>
      <c r="M52" s="1">
        <v>43534.5</v>
      </c>
      <c r="N52" s="1">
        <v>36614.6</v>
      </c>
      <c r="O52" s="12">
        <f t="shared" si="0"/>
        <v>544568.41</v>
      </c>
    </row>
    <row r="53" spans="1:15" ht="12.75">
      <c r="A53" s="1">
        <v>51</v>
      </c>
      <c r="B53" s="1" t="s">
        <v>53</v>
      </c>
      <c r="C53" s="1">
        <v>175.4</v>
      </c>
      <c r="D53" s="1">
        <v>175.4</v>
      </c>
      <c r="E53" s="1">
        <v>175.4</v>
      </c>
      <c r="F53" s="1">
        <v>175.4</v>
      </c>
      <c r="G53" s="1">
        <v>406.13</v>
      </c>
      <c r="H53" s="1">
        <v>175.4</v>
      </c>
      <c r="I53" s="1">
        <v>175.4</v>
      </c>
      <c r="J53" s="1">
        <v>529.18</v>
      </c>
      <c r="K53" s="1">
        <v>186.03</v>
      </c>
      <c r="L53" s="1">
        <v>186.03</v>
      </c>
      <c r="M53" s="1">
        <v>186</v>
      </c>
      <c r="N53" s="1">
        <v>186</v>
      </c>
      <c r="O53" s="12">
        <f t="shared" si="0"/>
        <v>2731.7700000000004</v>
      </c>
    </row>
    <row r="54" spans="1:15" ht="12.75">
      <c r="A54" s="1">
        <v>52</v>
      </c>
      <c r="B54" s="1" t="s">
        <v>54</v>
      </c>
      <c r="C54" s="1">
        <v>263.84</v>
      </c>
      <c r="D54" s="1">
        <v>263.84</v>
      </c>
      <c r="E54" s="1">
        <v>263.84</v>
      </c>
      <c r="F54" s="1">
        <v>263.84</v>
      </c>
      <c r="G54" s="1">
        <v>494.57</v>
      </c>
      <c r="H54" s="1">
        <v>263.84</v>
      </c>
      <c r="I54" s="1">
        <v>1055.18</v>
      </c>
      <c r="J54" s="1">
        <v>617.62</v>
      </c>
      <c r="K54" s="1">
        <v>279.83</v>
      </c>
      <c r="L54" s="1">
        <v>279.83</v>
      </c>
      <c r="M54" s="1">
        <v>279.8</v>
      </c>
      <c r="N54" s="1">
        <v>279.8</v>
      </c>
      <c r="O54" s="12">
        <f t="shared" si="0"/>
        <v>4605.83</v>
      </c>
    </row>
    <row r="55" spans="1:15" ht="12.75">
      <c r="A55" s="1">
        <v>53</v>
      </c>
      <c r="B55" s="1" t="s">
        <v>55</v>
      </c>
      <c r="C55" s="1">
        <v>1468.94</v>
      </c>
      <c r="D55" s="1">
        <v>1468.94</v>
      </c>
      <c r="E55" s="1">
        <v>1468.94</v>
      </c>
      <c r="F55" s="1">
        <v>1468.94</v>
      </c>
      <c r="G55" s="1">
        <v>1853.49</v>
      </c>
      <c r="H55" s="1">
        <v>1468.94</v>
      </c>
      <c r="I55" s="1">
        <v>1468.94</v>
      </c>
      <c r="J55" s="1">
        <v>1976.54</v>
      </c>
      <c r="K55" s="1">
        <v>1537.84</v>
      </c>
      <c r="L55" s="1">
        <v>1537.84</v>
      </c>
      <c r="M55" s="1">
        <v>1537.8</v>
      </c>
      <c r="N55" s="1">
        <v>1537.8</v>
      </c>
      <c r="O55" s="12">
        <f t="shared" si="0"/>
        <v>18794.95</v>
      </c>
    </row>
    <row r="56" spans="1:15" ht="12.75">
      <c r="A56" s="1">
        <v>54</v>
      </c>
      <c r="B56" s="1" t="s">
        <v>56</v>
      </c>
      <c r="C56" s="1">
        <v>2579.34</v>
      </c>
      <c r="D56" s="1">
        <v>6814.91</v>
      </c>
      <c r="E56" s="1">
        <v>3431.79</v>
      </c>
      <c r="F56" s="1">
        <v>3256.58</v>
      </c>
      <c r="G56" s="1">
        <v>3040.79</v>
      </c>
      <c r="H56" s="1">
        <v>12428</v>
      </c>
      <c r="I56" s="1">
        <v>21339.89</v>
      </c>
      <c r="J56" s="1">
        <v>3163.85</v>
      </c>
      <c r="K56" s="1">
        <v>3100.77</v>
      </c>
      <c r="L56" s="1">
        <v>4441.73</v>
      </c>
      <c r="M56" s="1">
        <v>3442.1</v>
      </c>
      <c r="N56" s="1">
        <v>7197.9</v>
      </c>
      <c r="O56" s="12">
        <f t="shared" si="0"/>
        <v>74237.65</v>
      </c>
    </row>
    <row r="57" spans="1:15" ht="12.75">
      <c r="A57" s="1">
        <v>55</v>
      </c>
      <c r="B57" s="1" t="s">
        <v>57</v>
      </c>
      <c r="C57" s="1">
        <v>10130.62</v>
      </c>
      <c r="D57" s="1">
        <v>57271.87</v>
      </c>
      <c r="E57" s="1">
        <v>69365.42</v>
      </c>
      <c r="F57" s="1">
        <v>8747.89</v>
      </c>
      <c r="G57" s="1">
        <v>17616.75</v>
      </c>
      <c r="H57" s="1">
        <v>8180.83</v>
      </c>
      <c r="I57" s="1">
        <v>12660.06</v>
      </c>
      <c r="J57" s="1">
        <v>16233.35</v>
      </c>
      <c r="K57" s="1">
        <v>14654.9</v>
      </c>
      <c r="L57" s="1">
        <v>10481.29</v>
      </c>
      <c r="M57" s="1">
        <v>16289.49</v>
      </c>
      <c r="N57" s="1">
        <v>8393.3</v>
      </c>
      <c r="O57" s="12">
        <f t="shared" si="0"/>
        <v>250025.76999999996</v>
      </c>
    </row>
    <row r="58" spans="1:15" ht="12.75">
      <c r="A58" s="1">
        <v>56</v>
      </c>
      <c r="B58" s="1" t="s">
        <v>58</v>
      </c>
      <c r="C58" s="1">
        <v>1237.05</v>
      </c>
      <c r="D58" s="1">
        <v>3761.2</v>
      </c>
      <c r="E58" s="1">
        <v>1848.56</v>
      </c>
      <c r="F58" s="1">
        <v>12757.05</v>
      </c>
      <c r="G58" s="1">
        <v>1698.5</v>
      </c>
      <c r="H58" s="1">
        <v>2464.59</v>
      </c>
      <c r="I58" s="1">
        <v>1237.05</v>
      </c>
      <c r="J58" s="1">
        <v>1821.56</v>
      </c>
      <c r="K58" s="1">
        <v>1659.85</v>
      </c>
      <c r="L58" s="1">
        <v>1617.39</v>
      </c>
      <c r="M58" s="1">
        <v>2128.5</v>
      </c>
      <c r="N58" s="1">
        <v>4503.2</v>
      </c>
      <c r="O58" s="12">
        <f t="shared" si="0"/>
        <v>36734.5</v>
      </c>
    </row>
    <row r="59" spans="1:15" ht="12.75">
      <c r="A59" s="1">
        <v>57</v>
      </c>
      <c r="B59" s="1" t="s">
        <v>59</v>
      </c>
      <c r="C59" s="1">
        <v>13553.7</v>
      </c>
      <c r="D59" s="1">
        <v>13591.04</v>
      </c>
      <c r="E59" s="1">
        <v>9106.64</v>
      </c>
      <c r="F59" s="1">
        <v>15862.35</v>
      </c>
      <c r="G59" s="1">
        <v>14855.91</v>
      </c>
      <c r="H59" s="1">
        <v>9694.02</v>
      </c>
      <c r="I59" s="1">
        <v>8459.83</v>
      </c>
      <c r="J59" s="1">
        <v>16165.53</v>
      </c>
      <c r="K59" s="1">
        <v>14559.64</v>
      </c>
      <c r="L59" s="1">
        <v>12945.91</v>
      </c>
      <c r="M59" s="1">
        <v>16582.7</v>
      </c>
      <c r="N59" s="1">
        <v>65078.2</v>
      </c>
      <c r="O59" s="12">
        <f t="shared" si="0"/>
        <v>210455.47000000003</v>
      </c>
    </row>
    <row r="60" spans="1:15" ht="12.75">
      <c r="A60" s="1">
        <v>58</v>
      </c>
      <c r="B60" s="1" t="s">
        <v>60</v>
      </c>
      <c r="C60" s="1">
        <v>20624.57</v>
      </c>
      <c r="D60" s="1">
        <v>13207.79</v>
      </c>
      <c r="E60" s="1">
        <v>27528.39</v>
      </c>
      <c r="F60" s="1">
        <v>44412.13</v>
      </c>
      <c r="G60" s="1">
        <v>12550.27</v>
      </c>
      <c r="H60" s="1">
        <v>9967.01</v>
      </c>
      <c r="I60" s="1">
        <v>7616.33</v>
      </c>
      <c r="J60" s="1">
        <v>16646.47</v>
      </c>
      <c r="K60" s="1">
        <v>12264.66</v>
      </c>
      <c r="L60" s="1">
        <v>17993.69</v>
      </c>
      <c r="M60" s="1">
        <v>12390.5</v>
      </c>
      <c r="N60" s="1">
        <v>14128.4</v>
      </c>
      <c r="O60" s="12">
        <f t="shared" si="0"/>
        <v>209330.21</v>
      </c>
    </row>
    <row r="61" spans="1:15" ht="12.75">
      <c r="A61" s="1">
        <v>59</v>
      </c>
      <c r="B61" s="1" t="s">
        <v>61</v>
      </c>
      <c r="C61" s="1">
        <v>17813.89</v>
      </c>
      <c r="D61" s="1">
        <v>17630.77</v>
      </c>
      <c r="E61" s="1">
        <v>15177.74</v>
      </c>
      <c r="F61" s="1">
        <v>24493.27</v>
      </c>
      <c r="G61" s="1">
        <v>32669.53</v>
      </c>
      <c r="H61" s="1">
        <v>33444.8</v>
      </c>
      <c r="I61" s="1">
        <v>26296.56</v>
      </c>
      <c r="J61" s="1">
        <v>23803.87</v>
      </c>
      <c r="K61" s="1">
        <v>22813.59</v>
      </c>
      <c r="L61" s="1">
        <v>20789.58</v>
      </c>
      <c r="M61" s="1">
        <v>73968.1</v>
      </c>
      <c r="N61" s="1">
        <v>27004.4</v>
      </c>
      <c r="O61" s="12">
        <f t="shared" si="0"/>
        <v>335906.1</v>
      </c>
    </row>
    <row r="62" spans="1:15" ht="12.75">
      <c r="A62" s="1">
        <v>60</v>
      </c>
      <c r="B62" s="1" t="s">
        <v>62</v>
      </c>
      <c r="C62" s="1">
        <v>24151.43</v>
      </c>
      <c r="D62" s="1">
        <v>9490.79</v>
      </c>
      <c r="E62" s="1">
        <v>10829.63</v>
      </c>
      <c r="F62" s="1">
        <v>10520.34</v>
      </c>
      <c r="G62" s="1">
        <v>11880.6</v>
      </c>
      <c r="H62" s="1">
        <v>14497.55</v>
      </c>
      <c r="I62" s="1">
        <v>7640.57</v>
      </c>
      <c r="J62" s="1">
        <v>21511.62</v>
      </c>
      <c r="K62" s="1">
        <v>18163.47</v>
      </c>
      <c r="L62" s="1">
        <v>17103.4</v>
      </c>
      <c r="M62" s="1">
        <v>15331.8</v>
      </c>
      <c r="N62" s="1">
        <v>14655.2</v>
      </c>
      <c r="O62" s="12">
        <f t="shared" si="0"/>
        <v>175776.4</v>
      </c>
    </row>
    <row r="63" spans="1:15" ht="12.75">
      <c r="A63" s="1">
        <v>61</v>
      </c>
      <c r="B63" s="1" t="s">
        <v>63</v>
      </c>
      <c r="C63" s="1">
        <v>7571.15</v>
      </c>
      <c r="D63" s="1">
        <v>4900.52</v>
      </c>
      <c r="E63" s="1">
        <v>10305.01</v>
      </c>
      <c r="F63" s="1">
        <v>9023.73</v>
      </c>
      <c r="G63" s="1">
        <v>5711.33</v>
      </c>
      <c r="H63" s="1">
        <v>11298.94</v>
      </c>
      <c r="I63" s="1">
        <v>14070.24</v>
      </c>
      <c r="J63" s="1">
        <v>23614.57</v>
      </c>
      <c r="K63" s="1">
        <v>14964.24</v>
      </c>
      <c r="L63" s="1">
        <v>15432.57</v>
      </c>
      <c r="M63" s="1">
        <v>18920.4</v>
      </c>
      <c r="N63" s="1">
        <v>11612</v>
      </c>
      <c r="O63" s="12">
        <f t="shared" si="0"/>
        <v>147424.69999999998</v>
      </c>
    </row>
    <row r="64" spans="1:15" ht="12.75">
      <c r="A64" s="1">
        <v>62</v>
      </c>
      <c r="B64" s="1" t="s">
        <v>64</v>
      </c>
      <c r="C64" s="1">
        <v>13362.43</v>
      </c>
      <c r="D64" s="1">
        <v>9559.56</v>
      </c>
      <c r="E64" s="1">
        <v>26332.81</v>
      </c>
      <c r="F64" s="1">
        <v>19019.63</v>
      </c>
      <c r="G64" s="1">
        <v>10371.85</v>
      </c>
      <c r="H64" s="1">
        <v>13693.09</v>
      </c>
      <c r="I64" s="1">
        <v>20248.71</v>
      </c>
      <c r="J64" s="1">
        <v>14686.37</v>
      </c>
      <c r="K64" s="1">
        <v>13990.8</v>
      </c>
      <c r="L64" s="1">
        <v>17589.51</v>
      </c>
      <c r="M64" s="1">
        <v>20723.5</v>
      </c>
      <c r="N64" s="1">
        <v>17978.1</v>
      </c>
      <c r="O64" s="12">
        <f t="shared" si="0"/>
        <v>197556.36000000002</v>
      </c>
    </row>
    <row r="65" spans="1:15" ht="12.75">
      <c r="A65" s="1">
        <v>63</v>
      </c>
      <c r="B65" s="1" t="s">
        <v>65</v>
      </c>
      <c r="C65" s="1">
        <v>5965.57</v>
      </c>
      <c r="D65" s="2">
        <v>6959.27</v>
      </c>
      <c r="E65" s="1">
        <v>7476.48</v>
      </c>
      <c r="F65" s="1">
        <v>5343.56</v>
      </c>
      <c r="G65" s="1">
        <v>5428.36</v>
      </c>
      <c r="H65" s="1">
        <v>11976.88</v>
      </c>
      <c r="I65" s="1">
        <v>10108.51</v>
      </c>
      <c r="J65" s="1">
        <v>11079.93</v>
      </c>
      <c r="K65" s="1">
        <v>11302.21</v>
      </c>
      <c r="L65" s="1">
        <v>7514.63</v>
      </c>
      <c r="M65" s="1">
        <v>8996.5</v>
      </c>
      <c r="N65" s="1">
        <v>6520.2</v>
      </c>
      <c r="O65" s="12">
        <f t="shared" si="0"/>
        <v>98672.1</v>
      </c>
    </row>
    <row r="66" spans="1:15" ht="12.75">
      <c r="A66" s="1">
        <v>64</v>
      </c>
      <c r="B66" s="1" t="s">
        <v>66</v>
      </c>
      <c r="C66" s="1">
        <v>13405.38</v>
      </c>
      <c r="D66" s="1">
        <v>9736.09</v>
      </c>
      <c r="E66" s="1">
        <v>16048.72</v>
      </c>
      <c r="F66" s="1">
        <v>16994.16</v>
      </c>
      <c r="G66" s="1">
        <v>16206.41</v>
      </c>
      <c r="H66" s="1">
        <v>12427.61</v>
      </c>
      <c r="I66" s="1">
        <v>26133.6</v>
      </c>
      <c r="J66" s="1">
        <v>15037.72</v>
      </c>
      <c r="K66" s="1">
        <v>16858.86</v>
      </c>
      <c r="L66" s="1">
        <v>18747.37</v>
      </c>
      <c r="M66" s="1">
        <v>26602.3</v>
      </c>
      <c r="N66" s="1">
        <v>24382.5</v>
      </c>
      <c r="O66" s="12">
        <f t="shared" si="0"/>
        <v>212580.71999999997</v>
      </c>
    </row>
    <row r="67" spans="1:15" ht="12.75">
      <c r="A67" s="1">
        <v>65</v>
      </c>
      <c r="B67" s="1" t="s">
        <v>67</v>
      </c>
      <c r="C67" s="1">
        <v>36270.15</v>
      </c>
      <c r="D67" s="2">
        <v>29678.24</v>
      </c>
      <c r="E67" s="1">
        <v>27223.74</v>
      </c>
      <c r="F67" s="1">
        <v>45986.11</v>
      </c>
      <c r="G67" s="1">
        <v>35510.68</v>
      </c>
      <c r="H67" s="1">
        <v>40658.33</v>
      </c>
      <c r="I67" s="1">
        <v>47617.69</v>
      </c>
      <c r="J67" s="1">
        <v>39232.31</v>
      </c>
      <c r="K67" s="1">
        <v>44107.53</v>
      </c>
      <c r="L67" s="1">
        <v>30232.92</v>
      </c>
      <c r="M67" s="1">
        <v>38400.9</v>
      </c>
      <c r="N67" s="1">
        <v>46103.5</v>
      </c>
      <c r="O67" s="12">
        <f t="shared" si="0"/>
        <v>461022.10000000003</v>
      </c>
    </row>
    <row r="68" spans="1:15" ht="12.75">
      <c r="A68" s="1">
        <v>66</v>
      </c>
      <c r="B68" s="1" t="s">
        <v>78</v>
      </c>
      <c r="C68" s="1">
        <v>211.86</v>
      </c>
      <c r="D68" s="1">
        <v>211.86</v>
      </c>
      <c r="E68" s="1">
        <v>211.86</v>
      </c>
      <c r="F68" s="1">
        <v>211.86</v>
      </c>
      <c r="G68" s="1">
        <v>442.59</v>
      </c>
      <c r="H68" s="1">
        <v>211.86</v>
      </c>
      <c r="I68" s="1">
        <v>211.86</v>
      </c>
      <c r="J68" s="1">
        <v>565.64</v>
      </c>
      <c r="K68" s="1">
        <v>224.7</v>
      </c>
      <c r="L68" s="1">
        <v>224.7</v>
      </c>
      <c r="M68" s="1">
        <v>224.7</v>
      </c>
      <c r="N68" s="1">
        <v>224.7</v>
      </c>
      <c r="O68" s="12">
        <f t="shared" si="0"/>
        <v>3178.189999999999</v>
      </c>
    </row>
    <row r="69" spans="1:15" ht="12.75">
      <c r="A69" s="1">
        <v>67</v>
      </c>
      <c r="B69" s="1" t="s">
        <v>76</v>
      </c>
      <c r="C69" s="1">
        <v>2076.91</v>
      </c>
      <c r="D69" s="1">
        <v>2076.91</v>
      </c>
      <c r="E69" s="1">
        <v>2076.91</v>
      </c>
      <c r="F69" s="1">
        <v>2076.91</v>
      </c>
      <c r="G69" s="1">
        <v>2461.46</v>
      </c>
      <c r="H69" s="1">
        <v>2076.91</v>
      </c>
      <c r="I69" s="1">
        <v>2076.91</v>
      </c>
      <c r="J69" s="1">
        <v>2584.51</v>
      </c>
      <c r="K69" s="1">
        <v>2190.54</v>
      </c>
      <c r="L69" s="1">
        <v>2190.54</v>
      </c>
      <c r="M69" s="1">
        <v>3117</v>
      </c>
      <c r="N69" s="1">
        <v>3049.7</v>
      </c>
      <c r="O69" s="12">
        <f t="shared" si="0"/>
        <v>28055.210000000003</v>
      </c>
    </row>
    <row r="70" spans="1:15" ht="12.75">
      <c r="A70" s="1">
        <v>68</v>
      </c>
      <c r="B70" s="1" t="s">
        <v>77</v>
      </c>
      <c r="C70" s="1">
        <v>982.46</v>
      </c>
      <c r="D70" s="1">
        <v>982.46</v>
      </c>
      <c r="E70" s="1">
        <v>982.46</v>
      </c>
      <c r="F70" s="1">
        <v>982.46</v>
      </c>
      <c r="G70" s="1">
        <v>2949.7</v>
      </c>
      <c r="H70" s="1">
        <v>982.46</v>
      </c>
      <c r="I70" s="1">
        <v>1107.3</v>
      </c>
      <c r="J70" s="1">
        <v>1490.06</v>
      </c>
      <c r="K70" s="1">
        <v>1032.89</v>
      </c>
      <c r="L70" s="1">
        <v>1032.89</v>
      </c>
      <c r="M70" s="1">
        <v>1032.9</v>
      </c>
      <c r="N70" s="1">
        <v>1892</v>
      </c>
      <c r="O70" s="12">
        <f aca="true" t="shared" si="1" ref="O70:O133">SUM(C70:N70)</f>
        <v>15450.039999999997</v>
      </c>
    </row>
    <row r="71" spans="1:15" ht="12.75">
      <c r="A71" s="1">
        <v>69</v>
      </c>
      <c r="B71" s="1" t="s">
        <v>80</v>
      </c>
      <c r="C71" s="1">
        <v>2009.77</v>
      </c>
      <c r="D71" s="1">
        <v>2009.77</v>
      </c>
      <c r="E71" s="1">
        <v>2600.51</v>
      </c>
      <c r="F71" s="1">
        <v>3144.79</v>
      </c>
      <c r="G71" s="1">
        <v>2471.22</v>
      </c>
      <c r="H71" s="1">
        <v>2009.77</v>
      </c>
      <c r="I71" s="1">
        <v>2009.77</v>
      </c>
      <c r="J71" s="1">
        <v>2594.28</v>
      </c>
      <c r="K71" s="1">
        <v>5602.74</v>
      </c>
      <c r="L71" s="1">
        <v>2220.23</v>
      </c>
      <c r="M71" s="1">
        <v>2119.4</v>
      </c>
      <c r="N71" s="1">
        <v>2119.4</v>
      </c>
      <c r="O71" s="12">
        <f t="shared" si="1"/>
        <v>30911.650000000005</v>
      </c>
    </row>
    <row r="72" spans="1:15" ht="12.75">
      <c r="A72" s="1">
        <v>70</v>
      </c>
      <c r="B72" s="1" t="s">
        <v>79</v>
      </c>
      <c r="C72" s="1">
        <v>3049.32</v>
      </c>
      <c r="D72" s="1">
        <v>3049.32</v>
      </c>
      <c r="E72" s="1">
        <v>3987.65</v>
      </c>
      <c r="F72" s="1">
        <v>3049.32</v>
      </c>
      <c r="G72" s="1">
        <v>3510.77</v>
      </c>
      <c r="H72" s="1">
        <v>3049.32</v>
      </c>
      <c r="I72" s="1">
        <v>3049.32</v>
      </c>
      <c r="J72" s="1">
        <v>3633.83</v>
      </c>
      <c r="K72" s="1">
        <v>11469.14</v>
      </c>
      <c r="L72" s="1">
        <v>5700.32</v>
      </c>
      <c r="M72" s="1">
        <v>3220.3</v>
      </c>
      <c r="N72" s="1">
        <v>3220.3</v>
      </c>
      <c r="O72" s="12">
        <f t="shared" si="1"/>
        <v>49988.91</v>
      </c>
    </row>
    <row r="73" spans="1:15" ht="12.75">
      <c r="A73" s="1">
        <v>71</v>
      </c>
      <c r="B73" s="1" t="s">
        <v>81</v>
      </c>
      <c r="C73" s="1">
        <v>2675.82</v>
      </c>
      <c r="D73" s="1">
        <v>1512.56</v>
      </c>
      <c r="E73" s="1">
        <v>1892.36</v>
      </c>
      <c r="F73" s="1">
        <v>1512.56</v>
      </c>
      <c r="G73" s="1">
        <v>9111.28</v>
      </c>
      <c r="H73" s="1">
        <v>1512.56</v>
      </c>
      <c r="I73" s="1">
        <v>1545.46</v>
      </c>
      <c r="J73" s="1">
        <v>2097.07</v>
      </c>
      <c r="K73" s="1">
        <v>1592.9</v>
      </c>
      <c r="L73" s="1">
        <v>1592.9</v>
      </c>
      <c r="M73" s="1">
        <v>1592.9</v>
      </c>
      <c r="N73" s="1">
        <v>1592.9</v>
      </c>
      <c r="O73" s="12">
        <f t="shared" si="1"/>
        <v>28231.270000000008</v>
      </c>
    </row>
    <row r="74" spans="1:15" ht="12.75">
      <c r="A74" s="1">
        <v>72</v>
      </c>
      <c r="B74" s="1" t="s">
        <v>51</v>
      </c>
      <c r="C74" s="1">
        <v>795.63</v>
      </c>
      <c r="D74" s="1">
        <v>795.63</v>
      </c>
      <c r="E74" s="1">
        <v>795.63</v>
      </c>
      <c r="F74" s="1">
        <v>795.63</v>
      </c>
      <c r="G74" s="1">
        <v>795.63</v>
      </c>
      <c r="H74" s="1">
        <v>795.63</v>
      </c>
      <c r="I74" s="1">
        <v>795.63</v>
      </c>
      <c r="J74" s="1">
        <v>795.63</v>
      </c>
      <c r="K74" s="1">
        <v>843.85</v>
      </c>
      <c r="L74" s="1">
        <v>843.85</v>
      </c>
      <c r="M74" s="1">
        <v>843.9</v>
      </c>
      <c r="N74" s="1">
        <v>843.9</v>
      </c>
      <c r="O74" s="12">
        <f t="shared" si="1"/>
        <v>9740.54</v>
      </c>
    </row>
    <row r="75" spans="1:15" ht="12.75">
      <c r="A75" s="1">
        <v>73</v>
      </c>
      <c r="B75" s="1" t="s">
        <v>52</v>
      </c>
      <c r="C75" s="1">
        <v>783.26</v>
      </c>
      <c r="D75" s="1">
        <v>783.26</v>
      </c>
      <c r="E75" s="1">
        <v>783.26</v>
      </c>
      <c r="F75" s="1">
        <v>783.26</v>
      </c>
      <c r="G75" s="1">
        <v>783.26</v>
      </c>
      <c r="H75" s="1">
        <v>783.26</v>
      </c>
      <c r="I75" s="1">
        <v>783.26</v>
      </c>
      <c r="J75" s="1">
        <v>783.26</v>
      </c>
      <c r="K75" s="1">
        <v>830.73</v>
      </c>
      <c r="L75" s="1">
        <v>830.73</v>
      </c>
      <c r="M75" s="1">
        <v>830.7</v>
      </c>
      <c r="N75" s="1">
        <v>830.7</v>
      </c>
      <c r="O75" s="12">
        <f t="shared" si="1"/>
        <v>9588.940000000002</v>
      </c>
    </row>
    <row r="76" spans="1:15" ht="12.75">
      <c r="A76" s="1">
        <v>74</v>
      </c>
      <c r="B76" s="1" t="s">
        <v>70</v>
      </c>
      <c r="C76" s="1">
        <v>1084.68</v>
      </c>
      <c r="D76" s="1">
        <v>1084.68</v>
      </c>
      <c r="E76" s="1">
        <v>1084.68</v>
      </c>
      <c r="F76" s="1">
        <v>1084.68</v>
      </c>
      <c r="G76" s="1">
        <v>1546.13</v>
      </c>
      <c r="H76" s="1">
        <v>1084.68</v>
      </c>
      <c r="I76" s="1">
        <v>1084.68</v>
      </c>
      <c r="J76" s="1">
        <v>1592.28</v>
      </c>
      <c r="K76" s="1">
        <v>1148.66</v>
      </c>
      <c r="L76" s="1">
        <v>1148.66</v>
      </c>
      <c r="M76" s="1">
        <v>1148.7</v>
      </c>
      <c r="N76" s="1">
        <v>1148.7</v>
      </c>
      <c r="O76" s="12">
        <f t="shared" si="1"/>
        <v>14241.210000000003</v>
      </c>
    </row>
    <row r="77" spans="1:15" ht="12.75">
      <c r="A77" s="1">
        <v>75</v>
      </c>
      <c r="B77" s="1" t="s">
        <v>68</v>
      </c>
      <c r="C77" s="1">
        <v>218.96</v>
      </c>
      <c r="D77" s="1">
        <v>218.96</v>
      </c>
      <c r="E77" s="1">
        <v>218.96</v>
      </c>
      <c r="F77" s="1">
        <v>218.96</v>
      </c>
      <c r="G77" s="1">
        <v>449.69</v>
      </c>
      <c r="H77" s="1">
        <v>218.96</v>
      </c>
      <c r="I77" s="1">
        <v>218.96</v>
      </c>
      <c r="J77" s="1">
        <v>572.74</v>
      </c>
      <c r="K77" s="1">
        <v>232.23</v>
      </c>
      <c r="L77" s="1">
        <v>232.23</v>
      </c>
      <c r="M77" s="1">
        <v>232.2</v>
      </c>
      <c r="N77" s="1">
        <v>232.2</v>
      </c>
      <c r="O77" s="12">
        <f t="shared" si="1"/>
        <v>3265.0499999999997</v>
      </c>
    </row>
    <row r="78" spans="1:15" ht="12.75">
      <c r="A78" s="1">
        <v>76</v>
      </c>
      <c r="B78" s="1" t="s">
        <v>69</v>
      </c>
      <c r="C78" s="1">
        <v>4636.65</v>
      </c>
      <c r="D78" s="1">
        <v>1922.65</v>
      </c>
      <c r="E78" s="1">
        <v>1922.65</v>
      </c>
      <c r="F78" s="1">
        <v>2757.35</v>
      </c>
      <c r="G78" s="1">
        <v>2384.1</v>
      </c>
      <c r="H78" s="1">
        <v>8711.53</v>
      </c>
      <c r="I78" s="1">
        <v>9211.55</v>
      </c>
      <c r="J78" s="1">
        <v>5614.39</v>
      </c>
      <c r="K78" s="1">
        <v>42258.49</v>
      </c>
      <c r="L78" s="1">
        <v>1862.91</v>
      </c>
      <c r="M78" s="1">
        <v>1862.9</v>
      </c>
      <c r="N78" s="1">
        <v>1862.9</v>
      </c>
      <c r="O78" s="12">
        <f t="shared" si="1"/>
        <v>85008.06999999999</v>
      </c>
    </row>
    <row r="79" spans="1:15" ht="12.75">
      <c r="A79" s="1">
        <v>77</v>
      </c>
      <c r="B79" s="1" t="s">
        <v>170</v>
      </c>
      <c r="C79" s="1">
        <v>3460.13</v>
      </c>
      <c r="D79" s="1">
        <v>3297.45</v>
      </c>
      <c r="E79" s="1">
        <v>4525.36</v>
      </c>
      <c r="F79" s="1">
        <v>4326.82</v>
      </c>
      <c r="G79" s="1">
        <v>9469.81</v>
      </c>
      <c r="H79" s="1">
        <v>2461.47</v>
      </c>
      <c r="I79" s="1">
        <v>2461.47</v>
      </c>
      <c r="J79" s="1">
        <v>3045.98</v>
      </c>
      <c r="K79" s="1">
        <v>11663.62</v>
      </c>
      <c r="L79" s="1">
        <v>3485.45</v>
      </c>
      <c r="M79" s="1">
        <v>4973.2</v>
      </c>
      <c r="N79" s="1">
        <v>2848.6</v>
      </c>
      <c r="O79" s="12">
        <f t="shared" si="1"/>
        <v>56019.36</v>
      </c>
    </row>
    <row r="80" spans="1:15" ht="12.75">
      <c r="A80" s="1">
        <v>78</v>
      </c>
      <c r="B80" s="1" t="s">
        <v>171</v>
      </c>
      <c r="C80" s="1">
        <v>2916.29</v>
      </c>
      <c r="D80" s="1">
        <v>2753.61</v>
      </c>
      <c r="E80" s="1">
        <v>3091.6</v>
      </c>
      <c r="F80" s="1">
        <v>1917.63</v>
      </c>
      <c r="G80" s="1">
        <v>2302.18</v>
      </c>
      <c r="H80" s="1">
        <v>1917.63</v>
      </c>
      <c r="I80" s="1">
        <v>1917.63</v>
      </c>
      <c r="J80" s="1">
        <v>2425.23</v>
      </c>
      <c r="K80" s="1">
        <v>3170.15</v>
      </c>
      <c r="L80" s="1">
        <v>2697.25</v>
      </c>
      <c r="M80" s="1">
        <v>2697.3</v>
      </c>
      <c r="N80" s="1">
        <v>2272.7</v>
      </c>
      <c r="O80" s="12">
        <f t="shared" si="1"/>
        <v>30079.200000000004</v>
      </c>
    </row>
    <row r="81" spans="1:15" ht="12.75">
      <c r="A81" s="1">
        <v>79</v>
      </c>
      <c r="B81" s="1" t="s">
        <v>172</v>
      </c>
      <c r="C81" s="1">
        <v>734.09</v>
      </c>
      <c r="D81" s="1">
        <v>734.09</v>
      </c>
      <c r="E81" s="1">
        <v>734.09</v>
      </c>
      <c r="F81" s="1">
        <v>734.09</v>
      </c>
      <c r="G81" s="1">
        <v>734.09</v>
      </c>
      <c r="H81" s="1">
        <v>734.09</v>
      </c>
      <c r="I81" s="1">
        <v>734.09</v>
      </c>
      <c r="J81" s="1">
        <v>734.09</v>
      </c>
      <c r="K81" s="1">
        <v>778.58</v>
      </c>
      <c r="L81" s="1">
        <v>778.58</v>
      </c>
      <c r="M81" s="1">
        <v>778.6</v>
      </c>
      <c r="N81" s="1">
        <v>778.6</v>
      </c>
      <c r="O81" s="12">
        <f t="shared" si="1"/>
        <v>8987.08</v>
      </c>
    </row>
    <row r="82" spans="1:15" ht="12.75">
      <c r="A82" s="1">
        <v>80</v>
      </c>
      <c r="B82" s="1" t="s">
        <v>173</v>
      </c>
      <c r="C82" s="1">
        <v>18985.94</v>
      </c>
      <c r="D82" s="1">
        <v>13644.69</v>
      </c>
      <c r="E82" s="1">
        <v>22743.4</v>
      </c>
      <c r="F82" s="1">
        <v>27777.77</v>
      </c>
      <c r="G82" s="1">
        <v>34079.6</v>
      </c>
      <c r="H82" s="1">
        <v>14064.77</v>
      </c>
      <c r="I82" s="1">
        <v>13038.42</v>
      </c>
      <c r="J82" s="1">
        <v>34485.01</v>
      </c>
      <c r="K82" s="1">
        <v>39424.7</v>
      </c>
      <c r="L82" s="1">
        <v>29303.9</v>
      </c>
      <c r="M82" s="1">
        <v>39203.2</v>
      </c>
      <c r="N82" s="1">
        <v>29040.2</v>
      </c>
      <c r="O82" s="12">
        <f t="shared" si="1"/>
        <v>315791.6</v>
      </c>
    </row>
    <row r="83" spans="1:15" ht="12.75">
      <c r="A83" s="1">
        <v>81</v>
      </c>
      <c r="B83" s="1" t="s">
        <v>174</v>
      </c>
      <c r="C83" s="1">
        <v>23422.91</v>
      </c>
      <c r="D83" s="1">
        <v>1505.43</v>
      </c>
      <c r="E83" s="1">
        <v>1654.76</v>
      </c>
      <c r="F83" s="1">
        <v>3521.4</v>
      </c>
      <c r="G83" s="1">
        <v>1889.98</v>
      </c>
      <c r="H83" s="1">
        <v>1505.43</v>
      </c>
      <c r="I83" s="1">
        <v>1505.43</v>
      </c>
      <c r="J83" s="1">
        <v>2013.03</v>
      </c>
      <c r="K83" s="1">
        <v>3471.56</v>
      </c>
      <c r="L83" s="1">
        <v>4636.68</v>
      </c>
      <c r="M83" s="1">
        <v>1594.2</v>
      </c>
      <c r="N83" s="1">
        <v>1594.2</v>
      </c>
      <c r="O83" s="12">
        <f t="shared" si="1"/>
        <v>48315.00999999999</v>
      </c>
    </row>
    <row r="84" spans="1:15" ht="12.75">
      <c r="A84" s="1">
        <v>82</v>
      </c>
      <c r="B84" s="1" t="s">
        <v>175</v>
      </c>
      <c r="C84" s="1">
        <v>29103.15</v>
      </c>
      <c r="D84" s="1">
        <v>22793.26</v>
      </c>
      <c r="E84" s="1">
        <v>29785.2</v>
      </c>
      <c r="F84" s="1">
        <v>35486.74</v>
      </c>
      <c r="G84" s="1">
        <v>34916.76</v>
      </c>
      <c r="H84" s="1">
        <v>29278.72</v>
      </c>
      <c r="I84" s="1">
        <v>23684.54</v>
      </c>
      <c r="J84" s="1">
        <v>43027.7</v>
      </c>
      <c r="K84" s="1">
        <v>48623.55</v>
      </c>
      <c r="L84" s="1">
        <v>36939.9</v>
      </c>
      <c r="M84" s="1">
        <v>42261.4</v>
      </c>
      <c r="N84" s="1">
        <v>33627.5</v>
      </c>
      <c r="O84" s="12">
        <f t="shared" si="1"/>
        <v>409528.42000000004</v>
      </c>
    </row>
    <row r="85" spans="1:15" ht="12.75">
      <c r="A85" s="1">
        <v>83</v>
      </c>
      <c r="B85" s="1" t="s">
        <v>176</v>
      </c>
      <c r="C85" s="1">
        <v>2977.29</v>
      </c>
      <c r="D85" s="1">
        <v>8897.77</v>
      </c>
      <c r="E85" s="1">
        <v>1317.03</v>
      </c>
      <c r="F85" s="1">
        <v>6009.57</v>
      </c>
      <c r="G85" s="1">
        <v>1778.48</v>
      </c>
      <c r="H85" s="1">
        <v>7584.45</v>
      </c>
      <c r="I85" s="1">
        <v>1317.03</v>
      </c>
      <c r="J85" s="1">
        <v>1901.54</v>
      </c>
      <c r="K85" s="1">
        <v>5818.18</v>
      </c>
      <c r="L85" s="1">
        <v>1396.85</v>
      </c>
      <c r="M85" s="1">
        <v>1396.9</v>
      </c>
      <c r="N85" s="1">
        <v>4217.7</v>
      </c>
      <c r="O85" s="12">
        <f t="shared" si="1"/>
        <v>44612.79</v>
      </c>
    </row>
    <row r="86" spans="1:15" ht="12.75">
      <c r="A86" s="1">
        <v>84</v>
      </c>
      <c r="B86" s="1" t="s">
        <v>177</v>
      </c>
      <c r="C86" s="1">
        <v>2897.08</v>
      </c>
      <c r="D86" s="1">
        <v>16066.99</v>
      </c>
      <c r="E86" s="1">
        <v>1868.78</v>
      </c>
      <c r="F86" s="1">
        <v>1700.13</v>
      </c>
      <c r="G86" s="1">
        <v>3023.35</v>
      </c>
      <c r="H86" s="1">
        <v>1700.13</v>
      </c>
      <c r="I86" s="1">
        <v>1700.13</v>
      </c>
      <c r="J86" s="1">
        <v>11657.67</v>
      </c>
      <c r="K86" s="1">
        <v>15083.45</v>
      </c>
      <c r="L86" s="1">
        <v>1800.41</v>
      </c>
      <c r="M86" s="1">
        <v>1800.4</v>
      </c>
      <c r="N86" s="1">
        <v>1800.4</v>
      </c>
      <c r="O86" s="12">
        <f t="shared" si="1"/>
        <v>61098.92000000001</v>
      </c>
    </row>
    <row r="87" spans="1:15" ht="12.75">
      <c r="A87" s="1">
        <v>85</v>
      </c>
      <c r="B87" s="1" t="s">
        <v>179</v>
      </c>
      <c r="C87" s="1">
        <v>2204.22</v>
      </c>
      <c r="D87" s="1">
        <v>1723.63</v>
      </c>
      <c r="E87" s="1">
        <v>1894.61</v>
      </c>
      <c r="F87" s="1">
        <v>1723.63</v>
      </c>
      <c r="G87" s="1">
        <v>3046.85</v>
      </c>
      <c r="H87" s="1">
        <v>1723.63</v>
      </c>
      <c r="I87" s="1">
        <v>1723.63</v>
      </c>
      <c r="J87" s="1">
        <v>3187.52</v>
      </c>
      <c r="K87" s="1">
        <v>14388.5</v>
      </c>
      <c r="L87" s="1">
        <v>12469.36</v>
      </c>
      <c r="M87" s="1">
        <v>3650.8</v>
      </c>
      <c r="N87" s="1">
        <v>7132.4</v>
      </c>
      <c r="O87" s="12">
        <f t="shared" si="1"/>
        <v>54868.780000000006</v>
      </c>
    </row>
    <row r="88" spans="1:15" ht="12.75">
      <c r="A88" s="1">
        <v>86</v>
      </c>
      <c r="B88" s="1" t="s">
        <v>180</v>
      </c>
      <c r="C88" s="1">
        <v>632.12</v>
      </c>
      <c r="D88" s="1">
        <v>632.12</v>
      </c>
      <c r="E88" s="1">
        <v>632.12</v>
      </c>
      <c r="F88" s="1">
        <v>632.12</v>
      </c>
      <c r="G88" s="1">
        <v>1093.57</v>
      </c>
      <c r="H88" s="1">
        <v>632.12</v>
      </c>
      <c r="I88" s="1">
        <v>632.12</v>
      </c>
      <c r="J88" s="1">
        <v>1216.63</v>
      </c>
      <c r="K88" s="1">
        <v>670.43</v>
      </c>
      <c r="L88" s="1">
        <v>737.6</v>
      </c>
      <c r="M88" s="1">
        <v>1627.2</v>
      </c>
      <c r="N88" s="1">
        <v>2177.7</v>
      </c>
      <c r="O88" s="12">
        <f t="shared" si="1"/>
        <v>11315.850000000002</v>
      </c>
    </row>
    <row r="89" spans="1:15" ht="12.75">
      <c r="A89" s="1">
        <v>87</v>
      </c>
      <c r="B89" s="1" t="s">
        <v>181</v>
      </c>
      <c r="C89" s="1">
        <v>4235.59</v>
      </c>
      <c r="D89" s="1">
        <v>6695.86</v>
      </c>
      <c r="E89" s="1">
        <v>6682.76</v>
      </c>
      <c r="F89" s="1">
        <v>5896.9</v>
      </c>
      <c r="G89" s="1">
        <v>8635.48</v>
      </c>
      <c r="H89" s="1">
        <v>5728.31</v>
      </c>
      <c r="I89" s="1">
        <v>6292.34</v>
      </c>
      <c r="J89" s="1">
        <v>25690.96</v>
      </c>
      <c r="K89" s="1">
        <v>10959.99</v>
      </c>
      <c r="L89" s="1">
        <v>10991.39</v>
      </c>
      <c r="M89" s="1">
        <v>17251.9</v>
      </c>
      <c r="N89" s="1">
        <v>15053.5</v>
      </c>
      <c r="O89" s="12">
        <f t="shared" si="1"/>
        <v>124114.98000000001</v>
      </c>
    </row>
    <row r="90" spans="1:15" ht="12.75">
      <c r="A90" s="1">
        <v>89</v>
      </c>
      <c r="B90" s="1" t="s">
        <v>182</v>
      </c>
      <c r="C90" s="1">
        <v>3657.29</v>
      </c>
      <c r="D90" s="1">
        <v>6258.96</v>
      </c>
      <c r="E90" s="1">
        <v>3727.92</v>
      </c>
      <c r="F90" s="1">
        <v>4382.08</v>
      </c>
      <c r="G90" s="1">
        <v>45206.39</v>
      </c>
      <c r="H90" s="1">
        <v>40539.19</v>
      </c>
      <c r="I90" s="1">
        <v>5466.45</v>
      </c>
      <c r="J90" s="1">
        <v>8870.81</v>
      </c>
      <c r="K90" s="1">
        <v>3391.28</v>
      </c>
      <c r="L90" s="1">
        <v>3603.31</v>
      </c>
      <c r="M90" s="1">
        <v>3344.1</v>
      </c>
      <c r="N90" s="1">
        <v>2885.7</v>
      </c>
      <c r="O90" s="12">
        <f t="shared" si="1"/>
        <v>131333.48</v>
      </c>
    </row>
    <row r="91" spans="1:15" ht="12.75">
      <c r="A91" s="1">
        <v>90</v>
      </c>
      <c r="B91" s="1" t="s">
        <v>183</v>
      </c>
      <c r="C91" s="1">
        <v>2013.83</v>
      </c>
      <c r="D91" s="1">
        <v>2013.83</v>
      </c>
      <c r="E91" s="1">
        <v>2013.83</v>
      </c>
      <c r="F91" s="1">
        <v>7965.41</v>
      </c>
      <c r="G91" s="1">
        <v>2475.28</v>
      </c>
      <c r="H91" s="1">
        <v>2013.83</v>
      </c>
      <c r="I91" s="1">
        <v>2154.38</v>
      </c>
      <c r="J91" s="1">
        <v>2598.34</v>
      </c>
      <c r="K91" s="1">
        <v>2132.61</v>
      </c>
      <c r="L91" s="1">
        <v>2132.61</v>
      </c>
      <c r="M91" s="1">
        <v>2132.6</v>
      </c>
      <c r="N91" s="1">
        <v>2132.6</v>
      </c>
      <c r="O91" s="12">
        <f t="shared" si="1"/>
        <v>31779.15</v>
      </c>
    </row>
    <row r="92" spans="1:15" ht="12.75">
      <c r="A92" s="1">
        <v>92</v>
      </c>
      <c r="B92" s="1" t="s">
        <v>184</v>
      </c>
      <c r="C92" s="1">
        <v>10353.73</v>
      </c>
      <c r="D92" s="1">
        <v>7683.1</v>
      </c>
      <c r="E92" s="1">
        <v>8527.88</v>
      </c>
      <c r="F92" s="1">
        <v>39355.01</v>
      </c>
      <c r="G92" s="1">
        <v>30745.75</v>
      </c>
      <c r="H92" s="1">
        <v>15503.68</v>
      </c>
      <c r="I92" s="1">
        <v>11054.96</v>
      </c>
      <c r="J92" s="1">
        <v>28195.9</v>
      </c>
      <c r="K92" s="1">
        <v>14591.03</v>
      </c>
      <c r="L92" s="1">
        <v>11098.07</v>
      </c>
      <c r="M92" s="1">
        <v>17005.1</v>
      </c>
      <c r="N92" s="1">
        <v>11543.2</v>
      </c>
      <c r="O92" s="12">
        <f t="shared" si="1"/>
        <v>205657.41</v>
      </c>
    </row>
    <row r="93" spans="1:15" ht="12.75">
      <c r="A93" s="1">
        <v>93</v>
      </c>
      <c r="B93" s="1" t="s">
        <v>185</v>
      </c>
      <c r="C93" s="1">
        <v>10306.35</v>
      </c>
      <c r="D93" s="1">
        <v>7635.72</v>
      </c>
      <c r="E93" s="1">
        <v>8378.24</v>
      </c>
      <c r="F93" s="1">
        <v>12918.15</v>
      </c>
      <c r="G93" s="1">
        <v>16308.81</v>
      </c>
      <c r="H93" s="1">
        <v>11427.01</v>
      </c>
      <c r="I93" s="1">
        <v>14284.33</v>
      </c>
      <c r="J93" s="1">
        <v>40824.55</v>
      </c>
      <c r="K93" s="1">
        <v>9295.69</v>
      </c>
      <c r="L93" s="1">
        <v>15437.88</v>
      </c>
      <c r="M93" s="1">
        <v>25738.8</v>
      </c>
      <c r="N93" s="1">
        <v>14037.2</v>
      </c>
      <c r="O93" s="12">
        <f t="shared" si="1"/>
        <v>186592.73</v>
      </c>
    </row>
    <row r="94" spans="1:15" ht="12.75">
      <c r="A94" s="1">
        <v>94</v>
      </c>
      <c r="B94" s="1" t="s">
        <v>186</v>
      </c>
      <c r="C94" s="1">
        <v>627.33</v>
      </c>
      <c r="D94" s="1">
        <v>627.33</v>
      </c>
      <c r="E94" s="1">
        <v>627.33</v>
      </c>
      <c r="F94" s="1">
        <v>627.33</v>
      </c>
      <c r="G94" s="1">
        <v>627.33</v>
      </c>
      <c r="H94" s="1">
        <v>627.33</v>
      </c>
      <c r="I94" s="1">
        <v>627.33</v>
      </c>
      <c r="J94" s="1">
        <v>627.33</v>
      </c>
      <c r="K94" s="1">
        <v>665.35</v>
      </c>
      <c r="L94" s="1">
        <v>665.35</v>
      </c>
      <c r="M94" s="1">
        <v>665.4</v>
      </c>
      <c r="N94" s="1">
        <v>665.4</v>
      </c>
      <c r="O94" s="12">
        <f t="shared" si="1"/>
        <v>7680.14</v>
      </c>
    </row>
    <row r="95" spans="1:15" ht="12.75">
      <c r="A95" s="1">
        <v>95</v>
      </c>
      <c r="B95" s="1" t="s">
        <v>187</v>
      </c>
      <c r="C95" s="1">
        <v>2492.43</v>
      </c>
      <c r="D95" s="1">
        <v>5095.72</v>
      </c>
      <c r="E95" s="1">
        <v>2492.43</v>
      </c>
      <c r="F95" s="1">
        <v>3377.77</v>
      </c>
      <c r="G95" s="1">
        <v>46307.73</v>
      </c>
      <c r="H95" s="1">
        <v>3348.98</v>
      </c>
      <c r="I95" s="1">
        <v>2936.75</v>
      </c>
      <c r="J95" s="1">
        <v>4547.53</v>
      </c>
      <c r="K95" s="1">
        <v>4644.74</v>
      </c>
      <c r="L95" s="1">
        <v>3492.83</v>
      </c>
      <c r="M95" s="1">
        <v>3306</v>
      </c>
      <c r="N95" s="1">
        <v>1500</v>
      </c>
      <c r="O95" s="12">
        <f t="shared" si="1"/>
        <v>83542.91</v>
      </c>
    </row>
    <row r="96" spans="1:15" ht="12.75">
      <c r="A96" s="1">
        <v>96</v>
      </c>
      <c r="B96" s="1" t="s">
        <v>188</v>
      </c>
      <c r="C96" s="1">
        <v>1939.96</v>
      </c>
      <c r="D96" s="1">
        <v>1516.99</v>
      </c>
      <c r="E96" s="1">
        <v>1667.47</v>
      </c>
      <c r="F96" s="1">
        <v>1939.96</v>
      </c>
      <c r="G96" s="1">
        <v>1901.54</v>
      </c>
      <c r="H96" s="1">
        <v>2777.69</v>
      </c>
      <c r="I96" s="1">
        <v>2386.63</v>
      </c>
      <c r="J96" s="1">
        <v>2024.59</v>
      </c>
      <c r="K96" s="1">
        <v>16114.02</v>
      </c>
      <c r="L96" s="1">
        <v>3287.13</v>
      </c>
      <c r="M96" s="1">
        <v>11277.1</v>
      </c>
      <c r="N96" s="1">
        <v>5789.3</v>
      </c>
      <c r="O96" s="12">
        <f t="shared" si="1"/>
        <v>52622.380000000005</v>
      </c>
    </row>
    <row r="97" spans="1:15" ht="12.75">
      <c r="A97" s="1">
        <v>97</v>
      </c>
      <c r="B97" s="1" t="s">
        <v>189</v>
      </c>
      <c r="C97" s="1">
        <v>7625.6</v>
      </c>
      <c r="D97" s="1">
        <v>4954.97</v>
      </c>
      <c r="E97" s="1">
        <v>8851.63</v>
      </c>
      <c r="F97" s="1">
        <v>7000.22</v>
      </c>
      <c r="G97" s="1">
        <v>25024.1</v>
      </c>
      <c r="H97" s="1">
        <v>7785.02</v>
      </c>
      <c r="I97" s="1">
        <v>11226.3</v>
      </c>
      <c r="J97" s="1">
        <v>10444.23</v>
      </c>
      <c r="K97" s="1">
        <v>8561.55</v>
      </c>
      <c r="L97" s="1">
        <v>16784.59</v>
      </c>
      <c r="M97" s="1">
        <v>17210.8</v>
      </c>
      <c r="N97" s="1">
        <v>10836.4</v>
      </c>
      <c r="O97" s="12">
        <f t="shared" si="1"/>
        <v>136305.41</v>
      </c>
    </row>
    <row r="98" spans="1:15" ht="12.75">
      <c r="A98" s="1">
        <v>98</v>
      </c>
      <c r="B98" s="1" t="s">
        <v>190</v>
      </c>
      <c r="C98" s="1">
        <v>16549.32</v>
      </c>
      <c r="D98" s="1">
        <v>19069.86</v>
      </c>
      <c r="E98" s="1">
        <v>5071.47</v>
      </c>
      <c r="F98" s="1">
        <v>7878.74</v>
      </c>
      <c r="G98" s="1">
        <v>25728.79</v>
      </c>
      <c r="H98" s="1">
        <v>4059.66</v>
      </c>
      <c r="I98" s="1">
        <v>4474.4</v>
      </c>
      <c r="J98" s="1">
        <v>9096.19</v>
      </c>
      <c r="K98" s="1">
        <v>6167.58</v>
      </c>
      <c r="L98" s="1">
        <v>5558.89</v>
      </c>
      <c r="M98" s="1">
        <v>8675.8</v>
      </c>
      <c r="N98" s="1">
        <v>8133.6</v>
      </c>
      <c r="O98" s="12">
        <f t="shared" si="1"/>
        <v>120464.3</v>
      </c>
    </row>
    <row r="99" spans="1:15" ht="12.75">
      <c r="A99" s="1">
        <v>99</v>
      </c>
      <c r="B99" s="1" t="s">
        <v>191</v>
      </c>
      <c r="C99" s="1">
        <v>2045.48</v>
      </c>
      <c r="D99" s="1">
        <v>1632.29</v>
      </c>
      <c r="E99" s="1">
        <v>1779.29</v>
      </c>
      <c r="F99" s="1">
        <v>2045.48</v>
      </c>
      <c r="G99" s="1">
        <v>2016.84</v>
      </c>
      <c r="H99" s="1">
        <v>2892.99</v>
      </c>
      <c r="I99" s="1">
        <v>2501.93</v>
      </c>
      <c r="J99" s="1">
        <v>8882.79</v>
      </c>
      <c r="K99" s="1">
        <v>1719.7</v>
      </c>
      <c r="L99" s="1">
        <v>11695.96</v>
      </c>
      <c r="M99" s="1">
        <v>1719.7</v>
      </c>
      <c r="N99" s="1">
        <v>2965.9</v>
      </c>
      <c r="O99" s="12">
        <f t="shared" si="1"/>
        <v>41898.35</v>
      </c>
    </row>
    <row r="100" spans="1:15" ht="12.75">
      <c r="A100" s="1">
        <v>100</v>
      </c>
      <c r="B100" s="1" t="s">
        <v>192</v>
      </c>
      <c r="C100" s="1">
        <v>3136.47</v>
      </c>
      <c r="D100" s="1">
        <v>2684.34</v>
      </c>
      <c r="E100" s="1">
        <v>2738.15</v>
      </c>
      <c r="F100" s="1">
        <v>3136.47</v>
      </c>
      <c r="G100" s="1">
        <v>2979.64</v>
      </c>
      <c r="H100" s="1">
        <v>13240.35</v>
      </c>
      <c r="I100" s="1">
        <v>4686.8</v>
      </c>
      <c r="J100" s="1">
        <v>16730</v>
      </c>
      <c r="K100" s="1">
        <v>6359.48</v>
      </c>
      <c r="L100" s="1">
        <v>35618.65</v>
      </c>
      <c r="M100" s="1">
        <v>5768.5</v>
      </c>
      <c r="N100" s="1">
        <v>4510.7</v>
      </c>
      <c r="O100" s="12">
        <f t="shared" si="1"/>
        <v>101589.55</v>
      </c>
    </row>
    <row r="101" spans="1:15" ht="12.75">
      <c r="A101" s="1">
        <v>101</v>
      </c>
      <c r="B101" s="1" t="s">
        <v>193</v>
      </c>
      <c r="C101" s="1">
        <v>6292.8</v>
      </c>
      <c r="D101" s="1">
        <v>11967.35</v>
      </c>
      <c r="E101" s="1">
        <v>6873.22</v>
      </c>
      <c r="F101" s="1">
        <v>29533.68</v>
      </c>
      <c r="G101" s="1">
        <v>7260.49</v>
      </c>
      <c r="H101" s="1">
        <v>6712.23</v>
      </c>
      <c r="I101" s="1">
        <v>8840.29</v>
      </c>
      <c r="J101" s="1">
        <v>21398.87</v>
      </c>
      <c r="K101" s="1">
        <v>30329.84</v>
      </c>
      <c r="L101" s="1">
        <v>16696.5</v>
      </c>
      <c r="M101" s="1">
        <v>11124.7</v>
      </c>
      <c r="N101" s="1">
        <v>9349.1</v>
      </c>
      <c r="O101" s="12">
        <f t="shared" si="1"/>
        <v>166379.07</v>
      </c>
    </row>
    <row r="102" spans="1:15" ht="12.75">
      <c r="A102" s="1">
        <v>102</v>
      </c>
      <c r="B102" s="1" t="s">
        <v>194</v>
      </c>
      <c r="C102" s="1">
        <v>2224.73</v>
      </c>
      <c r="D102" s="1">
        <v>1739.67</v>
      </c>
      <c r="E102" s="1">
        <v>1912.24</v>
      </c>
      <c r="F102" s="1">
        <v>2224.73</v>
      </c>
      <c r="G102" s="1">
        <v>2124.22</v>
      </c>
      <c r="H102" s="1">
        <v>3000.37</v>
      </c>
      <c r="I102" s="1">
        <v>1845.35</v>
      </c>
      <c r="J102" s="1">
        <v>3002.92</v>
      </c>
      <c r="K102" s="1">
        <v>17545.53</v>
      </c>
      <c r="L102" s="1">
        <v>3522.94</v>
      </c>
      <c r="M102" s="1">
        <v>1842.3</v>
      </c>
      <c r="N102" s="1">
        <v>1842.3</v>
      </c>
      <c r="O102" s="12">
        <f t="shared" si="1"/>
        <v>42827.3</v>
      </c>
    </row>
    <row r="103" spans="1:15" ht="12.75">
      <c r="A103" s="1">
        <v>103</v>
      </c>
      <c r="B103" s="1" t="s">
        <v>195</v>
      </c>
      <c r="C103" s="1">
        <v>5511.08</v>
      </c>
      <c r="D103" s="1">
        <v>9505.71</v>
      </c>
      <c r="E103" s="1">
        <v>6057.75</v>
      </c>
      <c r="F103" s="1">
        <v>6216.7</v>
      </c>
      <c r="G103" s="1">
        <v>5972.53</v>
      </c>
      <c r="H103" s="1">
        <v>5511.08</v>
      </c>
      <c r="I103" s="1">
        <v>6324.82</v>
      </c>
      <c r="J103" s="1">
        <v>10084.44</v>
      </c>
      <c r="K103" s="1">
        <v>8769.57</v>
      </c>
      <c r="L103" s="1">
        <v>10655.4</v>
      </c>
      <c r="M103" s="1">
        <v>55318.5</v>
      </c>
      <c r="N103" s="1">
        <v>37251.6</v>
      </c>
      <c r="O103" s="12">
        <f t="shared" si="1"/>
        <v>167179.18</v>
      </c>
    </row>
    <row r="104" spans="1:15" ht="12.75">
      <c r="A104" s="1">
        <v>104</v>
      </c>
      <c r="B104" s="1" t="s">
        <v>196</v>
      </c>
      <c r="C104" s="1">
        <v>1891.31</v>
      </c>
      <c r="D104" s="1">
        <v>1478.95</v>
      </c>
      <c r="E104" s="1">
        <v>1625.65</v>
      </c>
      <c r="F104" s="1">
        <v>1891.31</v>
      </c>
      <c r="G104" s="1">
        <v>1863.5</v>
      </c>
      <c r="H104" s="1">
        <v>2739.65</v>
      </c>
      <c r="I104" s="1">
        <v>1584.63</v>
      </c>
      <c r="J104" s="1">
        <v>6844.17</v>
      </c>
      <c r="K104" s="1">
        <v>1566.18</v>
      </c>
      <c r="L104" s="1">
        <v>3246.84</v>
      </c>
      <c r="M104" s="1">
        <v>1566.2</v>
      </c>
      <c r="N104" s="1">
        <v>3596.8</v>
      </c>
      <c r="O104" s="12">
        <f t="shared" si="1"/>
        <v>29895.19</v>
      </c>
    </row>
    <row r="105" spans="1:15" ht="12.75">
      <c r="A105" s="1">
        <v>105</v>
      </c>
      <c r="B105" s="1" t="s">
        <v>197</v>
      </c>
      <c r="C105" s="1">
        <v>5051.91</v>
      </c>
      <c r="D105" s="1">
        <v>81052.83</v>
      </c>
      <c r="E105" s="1">
        <v>5553.04</v>
      </c>
      <c r="F105" s="1">
        <v>9206.9</v>
      </c>
      <c r="G105" s="1">
        <v>38225.21</v>
      </c>
      <c r="H105" s="1">
        <v>5051.91</v>
      </c>
      <c r="I105" s="1">
        <v>9086.91</v>
      </c>
      <c r="J105" s="1">
        <v>8979.51</v>
      </c>
      <c r="K105" s="1">
        <v>7174.24</v>
      </c>
      <c r="L105" s="1">
        <v>11748.66</v>
      </c>
      <c r="M105" s="1">
        <v>12186</v>
      </c>
      <c r="N105" s="1">
        <v>8557.8</v>
      </c>
      <c r="O105" s="12">
        <f t="shared" si="1"/>
        <v>201874.91999999998</v>
      </c>
    </row>
    <row r="106" spans="1:15" ht="12.75">
      <c r="A106" s="1">
        <v>106</v>
      </c>
      <c r="B106" s="1" t="s">
        <v>198</v>
      </c>
      <c r="C106" s="1">
        <v>1768.39</v>
      </c>
      <c r="D106" s="1">
        <v>1768.39</v>
      </c>
      <c r="E106" s="1">
        <v>1943.81</v>
      </c>
      <c r="F106" s="1">
        <v>1801.03</v>
      </c>
      <c r="G106" s="1">
        <v>2218.16</v>
      </c>
      <c r="H106" s="1">
        <v>5000.66</v>
      </c>
      <c r="I106" s="1">
        <v>9911.43</v>
      </c>
      <c r="J106" s="1">
        <v>2275.99</v>
      </c>
      <c r="K106" s="1">
        <v>2220.68</v>
      </c>
      <c r="L106" s="1">
        <v>2254.35</v>
      </c>
      <c r="M106" s="1">
        <v>2441.9</v>
      </c>
      <c r="N106" s="1">
        <v>2123.5</v>
      </c>
      <c r="O106" s="12">
        <f t="shared" si="1"/>
        <v>35728.29</v>
      </c>
    </row>
    <row r="107" spans="1:15" ht="12.75">
      <c r="A107" s="1">
        <v>107</v>
      </c>
      <c r="B107" s="1" t="s">
        <v>199</v>
      </c>
      <c r="C107" s="1">
        <v>1974.6</v>
      </c>
      <c r="D107" s="1">
        <v>777.65</v>
      </c>
      <c r="E107" s="1">
        <v>3107.27</v>
      </c>
      <c r="F107" s="1">
        <v>5327.16</v>
      </c>
      <c r="G107" s="1">
        <v>9006.91</v>
      </c>
      <c r="H107" s="1">
        <v>777.65</v>
      </c>
      <c r="I107" s="1">
        <v>8114.75</v>
      </c>
      <c r="J107" s="1">
        <v>1362.16</v>
      </c>
      <c r="K107" s="1">
        <v>21964.95</v>
      </c>
      <c r="L107" s="1">
        <v>824.78</v>
      </c>
      <c r="M107" s="1">
        <v>2726.7</v>
      </c>
      <c r="N107" s="2">
        <v>1411.02</v>
      </c>
      <c r="O107" s="36">
        <f t="shared" si="1"/>
        <v>57375.6</v>
      </c>
    </row>
    <row r="108" spans="1:15" ht="12.75">
      <c r="A108" s="1">
        <v>108</v>
      </c>
      <c r="B108" s="1" t="s">
        <v>200</v>
      </c>
      <c r="C108" s="1">
        <v>2906.18</v>
      </c>
      <c r="D108" s="1">
        <v>4070.99</v>
      </c>
      <c r="E108" s="1">
        <v>2617.14</v>
      </c>
      <c r="F108" s="1">
        <v>843.81</v>
      </c>
      <c r="G108" s="1">
        <v>1305.26</v>
      </c>
      <c r="H108" s="1">
        <v>843.81</v>
      </c>
      <c r="I108" s="1">
        <v>843.81</v>
      </c>
      <c r="J108" s="1">
        <v>1428.32</v>
      </c>
      <c r="K108" s="1">
        <v>3185.65</v>
      </c>
      <c r="L108" s="1">
        <v>894.95</v>
      </c>
      <c r="M108" s="1">
        <v>895</v>
      </c>
      <c r="N108" s="1">
        <v>895</v>
      </c>
      <c r="O108" s="12">
        <f t="shared" si="1"/>
        <v>20729.92</v>
      </c>
    </row>
    <row r="109" spans="1:15" ht="12.75">
      <c r="A109" s="1">
        <v>109</v>
      </c>
      <c r="B109" s="1" t="s">
        <v>201</v>
      </c>
      <c r="C109" s="1">
        <v>990.99</v>
      </c>
      <c r="D109" s="1">
        <v>1488.77</v>
      </c>
      <c r="E109" s="1">
        <v>14552.96</v>
      </c>
      <c r="F109" s="1">
        <v>990.99</v>
      </c>
      <c r="G109" s="1">
        <v>1452.44</v>
      </c>
      <c r="H109" s="1">
        <v>990.99</v>
      </c>
      <c r="I109" s="1">
        <v>990.99</v>
      </c>
      <c r="J109" s="1">
        <v>4536.59</v>
      </c>
      <c r="K109" s="1">
        <v>1499.4</v>
      </c>
      <c r="L109" s="1">
        <v>1475.16</v>
      </c>
      <c r="M109" s="1">
        <v>2129.1</v>
      </c>
      <c r="N109" s="1">
        <v>1301.8</v>
      </c>
      <c r="O109" s="12">
        <f t="shared" si="1"/>
        <v>32400.180000000004</v>
      </c>
    </row>
    <row r="110" spans="1:15" ht="12.75">
      <c r="A110" s="1">
        <v>110</v>
      </c>
      <c r="B110" s="1" t="s">
        <v>202</v>
      </c>
      <c r="C110" s="1">
        <v>1754.59</v>
      </c>
      <c r="D110" s="1">
        <v>1754.59</v>
      </c>
      <c r="E110" s="1">
        <v>2243.81</v>
      </c>
      <c r="F110" s="1">
        <v>2243.81</v>
      </c>
      <c r="G110" s="1">
        <v>2216.04</v>
      </c>
      <c r="H110" s="1">
        <v>1754.59</v>
      </c>
      <c r="I110" s="1">
        <v>2545.93</v>
      </c>
      <c r="J110" s="1">
        <v>2339.1</v>
      </c>
      <c r="K110" s="1">
        <v>2722.08</v>
      </c>
      <c r="L110" s="1">
        <v>5494.86</v>
      </c>
      <c r="M110" s="1">
        <v>7597</v>
      </c>
      <c r="N110" s="2">
        <v>8151.48</v>
      </c>
      <c r="O110" s="36">
        <f t="shared" si="1"/>
        <v>40817.880000000005</v>
      </c>
    </row>
    <row r="111" spans="1:15" ht="12.75">
      <c r="A111" s="1">
        <v>111</v>
      </c>
      <c r="B111" s="1" t="s">
        <v>203</v>
      </c>
      <c r="C111" s="1">
        <v>776.99</v>
      </c>
      <c r="D111" s="1">
        <v>776.99</v>
      </c>
      <c r="E111" s="1">
        <v>776.99</v>
      </c>
      <c r="F111" s="1">
        <v>776.99</v>
      </c>
      <c r="G111" s="1">
        <v>9385.38</v>
      </c>
      <c r="H111" s="1">
        <v>776.99</v>
      </c>
      <c r="I111" s="1">
        <v>776.99</v>
      </c>
      <c r="J111" s="1">
        <v>1284.59</v>
      </c>
      <c r="K111" s="1">
        <v>1348.22</v>
      </c>
      <c r="L111" s="1">
        <v>1181.02</v>
      </c>
      <c r="M111" s="1">
        <v>1499.5</v>
      </c>
      <c r="N111" s="1">
        <v>2773.2</v>
      </c>
      <c r="O111" s="12">
        <f t="shared" si="1"/>
        <v>22133.850000000002</v>
      </c>
    </row>
    <row r="112" spans="1:15" ht="12.75">
      <c r="A112" s="1">
        <v>112</v>
      </c>
      <c r="B112" s="1" t="s">
        <v>204</v>
      </c>
      <c r="C112" s="1">
        <v>846.29</v>
      </c>
      <c r="D112" s="1">
        <v>846.29</v>
      </c>
      <c r="E112" s="1">
        <v>846.29</v>
      </c>
      <c r="F112" s="1">
        <v>846.29</v>
      </c>
      <c r="G112" s="1">
        <v>1307.74</v>
      </c>
      <c r="H112" s="1">
        <v>846.29</v>
      </c>
      <c r="I112" s="1">
        <v>846.29</v>
      </c>
      <c r="J112" s="1">
        <v>1430.8</v>
      </c>
      <c r="K112" s="1">
        <v>897.58</v>
      </c>
      <c r="L112" s="1">
        <v>897.58</v>
      </c>
      <c r="M112" s="1">
        <v>5099.4</v>
      </c>
      <c r="N112" s="2">
        <v>5769.96</v>
      </c>
      <c r="O112" s="36">
        <f t="shared" si="1"/>
        <v>20480.8</v>
      </c>
    </row>
    <row r="113" spans="1:15" ht="12.75">
      <c r="A113" s="1">
        <v>113</v>
      </c>
      <c r="B113" s="1" t="s">
        <v>205</v>
      </c>
      <c r="C113" s="1">
        <v>1753.47</v>
      </c>
      <c r="D113" s="1">
        <v>1753.47</v>
      </c>
      <c r="E113" s="1">
        <v>6217</v>
      </c>
      <c r="F113" s="1">
        <v>1786.11</v>
      </c>
      <c r="G113" s="1">
        <v>2138.02</v>
      </c>
      <c r="H113" s="1">
        <v>1753.47</v>
      </c>
      <c r="I113" s="1">
        <v>4719.47</v>
      </c>
      <c r="J113" s="1">
        <v>6254.73</v>
      </c>
      <c r="K113" s="1">
        <v>2213.84</v>
      </c>
      <c r="L113" s="1">
        <v>2213.84</v>
      </c>
      <c r="M113" s="1">
        <v>2213.8</v>
      </c>
      <c r="N113" s="1">
        <v>3806</v>
      </c>
      <c r="O113" s="12">
        <f t="shared" si="1"/>
        <v>36823.22</v>
      </c>
    </row>
    <row r="114" spans="1:15" ht="12.75">
      <c r="A114" s="1">
        <v>114</v>
      </c>
      <c r="B114" s="1" t="s">
        <v>160</v>
      </c>
      <c r="C114" s="1">
        <v>1382.75</v>
      </c>
      <c r="D114" s="1">
        <v>1382.75</v>
      </c>
      <c r="E114" s="1">
        <v>1382.75</v>
      </c>
      <c r="F114" s="1">
        <v>1382.75</v>
      </c>
      <c r="G114" s="1">
        <v>1767.3</v>
      </c>
      <c r="H114" s="1">
        <v>1382.75</v>
      </c>
      <c r="I114" s="1">
        <v>1382.75</v>
      </c>
      <c r="J114" s="1">
        <v>1890.35</v>
      </c>
      <c r="K114" s="1">
        <v>1455.44</v>
      </c>
      <c r="L114" s="1">
        <v>1455.44</v>
      </c>
      <c r="M114" s="1">
        <v>1455.4</v>
      </c>
      <c r="N114" s="1">
        <v>1455.4</v>
      </c>
      <c r="O114" s="12">
        <f t="shared" si="1"/>
        <v>17775.83</v>
      </c>
    </row>
    <row r="115" spans="1:15" ht="12.75">
      <c r="A115" s="1">
        <v>115</v>
      </c>
      <c r="B115" s="1" t="s">
        <v>161</v>
      </c>
      <c r="C115" s="1">
        <v>2189.95</v>
      </c>
      <c r="D115" s="1">
        <v>2189.95</v>
      </c>
      <c r="E115" s="1">
        <v>2189.95</v>
      </c>
      <c r="F115" s="1">
        <v>2189.95</v>
      </c>
      <c r="G115" s="1">
        <v>2651.4</v>
      </c>
      <c r="H115" s="1">
        <v>2189.95</v>
      </c>
      <c r="I115" s="1">
        <v>2189.95</v>
      </c>
      <c r="J115" s="1">
        <v>2774.46</v>
      </c>
      <c r="K115" s="1">
        <v>2301.38</v>
      </c>
      <c r="L115" s="1">
        <v>2301.38</v>
      </c>
      <c r="M115" s="1">
        <v>2301.4</v>
      </c>
      <c r="N115" s="1">
        <v>2301.4</v>
      </c>
      <c r="O115" s="12">
        <f t="shared" si="1"/>
        <v>27771.120000000003</v>
      </c>
    </row>
    <row r="116" spans="1:15" ht="12.75">
      <c r="A116" s="1">
        <v>116</v>
      </c>
      <c r="B116" s="1" t="s">
        <v>162</v>
      </c>
      <c r="C116" s="1">
        <v>873.02</v>
      </c>
      <c r="D116" s="1">
        <v>873.02</v>
      </c>
      <c r="E116" s="1">
        <v>873.02</v>
      </c>
      <c r="F116" s="1">
        <v>873.02</v>
      </c>
      <c r="G116" s="1">
        <v>873.02</v>
      </c>
      <c r="H116" s="1">
        <v>873.02</v>
      </c>
      <c r="I116" s="1">
        <v>873.02</v>
      </c>
      <c r="J116" s="1">
        <v>873.02</v>
      </c>
      <c r="K116" s="1">
        <v>925.93</v>
      </c>
      <c r="L116" s="1">
        <v>925.93</v>
      </c>
      <c r="M116" s="1">
        <v>925.9</v>
      </c>
      <c r="N116" s="1">
        <v>925.9</v>
      </c>
      <c r="O116" s="12">
        <f t="shared" si="1"/>
        <v>10687.820000000002</v>
      </c>
    </row>
    <row r="117" spans="1:15" ht="12.75">
      <c r="A117" s="1">
        <v>117</v>
      </c>
      <c r="B117" s="1" t="s">
        <v>163</v>
      </c>
      <c r="C117" s="1">
        <v>940.88</v>
      </c>
      <c r="D117" s="1">
        <v>940.88</v>
      </c>
      <c r="E117" s="1">
        <v>940.88</v>
      </c>
      <c r="F117" s="1">
        <v>940.88</v>
      </c>
      <c r="G117" s="1">
        <v>6886.84</v>
      </c>
      <c r="H117" s="1">
        <v>11543.41</v>
      </c>
      <c r="I117" s="1">
        <v>4232.09</v>
      </c>
      <c r="J117" s="1">
        <v>1873.07</v>
      </c>
      <c r="K117" s="1">
        <v>1852.6</v>
      </c>
      <c r="L117" s="1">
        <v>1599.89</v>
      </c>
      <c r="M117" s="1">
        <v>1928.1</v>
      </c>
      <c r="N117" s="1">
        <v>14672</v>
      </c>
      <c r="O117" s="12">
        <f t="shared" si="1"/>
        <v>48351.52</v>
      </c>
    </row>
    <row r="118" spans="1:15" ht="12.75">
      <c r="A118" s="1">
        <v>118</v>
      </c>
      <c r="B118" s="1" t="s">
        <v>164</v>
      </c>
      <c r="C118" s="1">
        <v>54116.31</v>
      </c>
      <c r="D118" s="1">
        <v>25850.27</v>
      </c>
      <c r="E118" s="1">
        <v>54031.55</v>
      </c>
      <c r="F118" s="1">
        <v>53891.74</v>
      </c>
      <c r="G118" s="1">
        <v>43155.06</v>
      </c>
      <c r="H118" s="1">
        <v>173212.16</v>
      </c>
      <c r="I118" s="1">
        <v>98521.76</v>
      </c>
      <c r="J118" s="1">
        <v>81650.91</v>
      </c>
      <c r="K118" s="1">
        <v>95867.86</v>
      </c>
      <c r="L118" s="1">
        <v>68249.2</v>
      </c>
      <c r="M118" s="1">
        <v>67622.6</v>
      </c>
      <c r="N118" s="1">
        <v>61532.3</v>
      </c>
      <c r="O118" s="12">
        <f t="shared" si="1"/>
        <v>877701.72</v>
      </c>
    </row>
    <row r="119" spans="1:15" ht="12.75">
      <c r="A119" s="1">
        <v>119</v>
      </c>
      <c r="B119" s="1" t="s">
        <v>165</v>
      </c>
      <c r="C119" s="1">
        <v>3808.37</v>
      </c>
      <c r="D119" s="1">
        <v>5805.69</v>
      </c>
      <c r="E119" s="1">
        <v>4828.3</v>
      </c>
      <c r="F119" s="1">
        <v>3808.37</v>
      </c>
      <c r="G119" s="1">
        <v>13895.81</v>
      </c>
      <c r="H119" s="1">
        <v>12034.58</v>
      </c>
      <c r="I119" s="1">
        <v>13867.93</v>
      </c>
      <c r="J119" s="1">
        <v>21884.65</v>
      </c>
      <c r="K119" s="1">
        <v>47331.79</v>
      </c>
      <c r="L119" s="1">
        <v>12700.01</v>
      </c>
      <c r="M119" s="1">
        <v>14103.9</v>
      </c>
      <c r="N119" s="1">
        <v>13009.7</v>
      </c>
      <c r="O119" s="12">
        <f t="shared" si="1"/>
        <v>167079.10000000003</v>
      </c>
    </row>
    <row r="120" spans="1:15" ht="12.75">
      <c r="A120" s="1">
        <v>120</v>
      </c>
      <c r="B120" s="1" t="s">
        <v>166</v>
      </c>
      <c r="C120" s="1">
        <v>40366.56</v>
      </c>
      <c r="D120" s="1">
        <v>20140.25</v>
      </c>
      <c r="E120" s="1">
        <v>35799.69</v>
      </c>
      <c r="F120" s="1">
        <v>29682.46</v>
      </c>
      <c r="G120" s="1">
        <v>95573.51</v>
      </c>
      <c r="H120" s="1">
        <v>109863.5</v>
      </c>
      <c r="I120" s="1">
        <v>110150.22</v>
      </c>
      <c r="J120" s="1">
        <v>51537.98</v>
      </c>
      <c r="K120" s="1">
        <v>44440.28</v>
      </c>
      <c r="L120" s="1">
        <v>35796.03</v>
      </c>
      <c r="M120" s="1">
        <v>34743.6</v>
      </c>
      <c r="N120" s="1">
        <v>40414.8</v>
      </c>
      <c r="O120" s="12">
        <f t="shared" si="1"/>
        <v>648508.88</v>
      </c>
    </row>
    <row r="121" spans="1:15" ht="12.75">
      <c r="A121" s="1">
        <v>121</v>
      </c>
      <c r="B121" s="1" t="s">
        <v>167</v>
      </c>
      <c r="C121" s="1">
        <v>34146.09</v>
      </c>
      <c r="D121" s="1">
        <v>26201.48</v>
      </c>
      <c r="E121" s="1">
        <v>29038.81</v>
      </c>
      <c r="F121" s="1">
        <v>34492.48</v>
      </c>
      <c r="G121" s="1">
        <v>168993.12</v>
      </c>
      <c r="H121" s="1">
        <v>41929.23</v>
      </c>
      <c r="I121" s="1">
        <v>72878.46</v>
      </c>
      <c r="J121" s="1">
        <v>41838.22</v>
      </c>
      <c r="K121" s="1">
        <v>35719.28</v>
      </c>
      <c r="L121" s="1">
        <v>38086.08</v>
      </c>
      <c r="M121" s="1">
        <v>41399.2</v>
      </c>
      <c r="N121" s="1">
        <v>153101.7</v>
      </c>
      <c r="O121" s="12">
        <f t="shared" si="1"/>
        <v>717824.1500000001</v>
      </c>
    </row>
    <row r="122" spans="1:15" ht="12.75">
      <c r="A122" s="1">
        <v>122</v>
      </c>
      <c r="B122" s="1" t="s">
        <v>168</v>
      </c>
      <c r="C122" s="1">
        <v>44664.9</v>
      </c>
      <c r="D122" s="1">
        <v>27108.75</v>
      </c>
      <c r="E122" s="1">
        <v>46945.33</v>
      </c>
      <c r="F122" s="1">
        <v>42142.73</v>
      </c>
      <c r="G122" s="1">
        <v>33074.7</v>
      </c>
      <c r="H122" s="1">
        <v>34707.15</v>
      </c>
      <c r="I122" s="1">
        <v>58398.02</v>
      </c>
      <c r="J122" s="1">
        <v>75598.62</v>
      </c>
      <c r="K122" s="1">
        <v>55379.26</v>
      </c>
      <c r="L122" s="1">
        <v>66439.01</v>
      </c>
      <c r="M122" s="1">
        <v>73129.7</v>
      </c>
      <c r="N122" s="1">
        <v>55995.5</v>
      </c>
      <c r="O122" s="12">
        <f t="shared" si="1"/>
        <v>613583.6699999999</v>
      </c>
    </row>
    <row r="123" spans="1:15" ht="12.75">
      <c r="A123" s="1">
        <v>123</v>
      </c>
      <c r="B123" s="1" t="s">
        <v>376</v>
      </c>
      <c r="C123" s="1"/>
      <c r="D123" s="1"/>
      <c r="E123" s="1"/>
      <c r="F123" s="1"/>
      <c r="G123" s="1"/>
      <c r="H123" s="1"/>
      <c r="I123" s="1"/>
      <c r="J123" s="1"/>
      <c r="K123" s="1">
        <v>4977.99</v>
      </c>
      <c r="L123" s="1">
        <v>11034.08</v>
      </c>
      <c r="M123" s="1">
        <v>14669.7</v>
      </c>
      <c r="N123" s="1">
        <v>15623.6</v>
      </c>
      <c r="O123" s="12">
        <f t="shared" si="1"/>
        <v>46305.37</v>
      </c>
    </row>
    <row r="124" spans="1:15" ht="12.75">
      <c r="A124" s="1">
        <v>124</v>
      </c>
      <c r="B124" s="1" t="s">
        <v>169</v>
      </c>
      <c r="C124" s="1">
        <v>42510.28</v>
      </c>
      <c r="D124" s="2">
        <v>33854.38</v>
      </c>
      <c r="E124" s="1">
        <v>50247.65</v>
      </c>
      <c r="F124" s="1">
        <v>67294.52</v>
      </c>
      <c r="G124" s="1">
        <v>35203.31</v>
      </c>
      <c r="H124" s="1">
        <v>59935.3</v>
      </c>
      <c r="I124" s="1">
        <v>30635.42</v>
      </c>
      <c r="J124" s="1">
        <v>66034.11</v>
      </c>
      <c r="K124" s="1">
        <v>81739.82</v>
      </c>
      <c r="L124" s="1">
        <v>60430.92</v>
      </c>
      <c r="M124" s="1">
        <v>84041</v>
      </c>
      <c r="N124" s="1">
        <v>55786.3</v>
      </c>
      <c r="O124" s="12">
        <f t="shared" si="1"/>
        <v>667713.01</v>
      </c>
    </row>
    <row r="125" spans="1:15" ht="12.75">
      <c r="A125" s="1">
        <v>126</v>
      </c>
      <c r="B125" s="1" t="s">
        <v>159</v>
      </c>
      <c r="C125" s="1">
        <v>242.06</v>
      </c>
      <c r="D125" s="1">
        <v>242.06</v>
      </c>
      <c r="E125" s="1">
        <v>242.06</v>
      </c>
      <c r="F125" s="1">
        <v>242.06</v>
      </c>
      <c r="G125" s="1">
        <v>242.06</v>
      </c>
      <c r="H125" s="1">
        <v>242.06</v>
      </c>
      <c r="I125" s="1">
        <v>242.06</v>
      </c>
      <c r="J125" s="1">
        <v>242.06</v>
      </c>
      <c r="K125" s="1">
        <v>256.73</v>
      </c>
      <c r="L125" s="1">
        <v>256.73</v>
      </c>
      <c r="M125" s="1">
        <v>256.7</v>
      </c>
      <c r="N125" s="1">
        <v>256.7</v>
      </c>
      <c r="O125" s="12">
        <f t="shared" si="1"/>
        <v>2963.3399999999997</v>
      </c>
    </row>
    <row r="126" spans="1:15" ht="12.75">
      <c r="A126" s="1">
        <v>127</v>
      </c>
      <c r="B126" s="1" t="s">
        <v>147</v>
      </c>
      <c r="C126" s="1">
        <v>2603.21</v>
      </c>
      <c r="D126" s="1">
        <v>2603.21</v>
      </c>
      <c r="E126" s="1">
        <v>2603.21</v>
      </c>
      <c r="F126" s="1">
        <v>2603.21</v>
      </c>
      <c r="G126" s="1">
        <v>2987.76</v>
      </c>
      <c r="H126" s="1">
        <v>2603.21</v>
      </c>
      <c r="I126" s="1">
        <v>8472.48</v>
      </c>
      <c r="J126" s="1">
        <v>14161.36</v>
      </c>
      <c r="K126" s="2">
        <v>4627.3</v>
      </c>
      <c r="L126" s="1">
        <v>6312.09</v>
      </c>
      <c r="M126" s="1">
        <v>7487.4</v>
      </c>
      <c r="N126" s="1">
        <v>4812.4</v>
      </c>
      <c r="O126" s="12">
        <f t="shared" si="1"/>
        <v>61876.84000000001</v>
      </c>
    </row>
    <row r="127" spans="1:15" ht="12.75">
      <c r="A127" s="1">
        <v>128</v>
      </c>
      <c r="B127" s="1" t="s">
        <v>150</v>
      </c>
      <c r="C127" s="1">
        <v>1010.84</v>
      </c>
      <c r="D127" s="1">
        <v>1010.84</v>
      </c>
      <c r="E127" s="1">
        <v>1010.84</v>
      </c>
      <c r="F127" s="1">
        <v>1010.84</v>
      </c>
      <c r="G127" s="1">
        <v>1472.29</v>
      </c>
      <c r="H127" s="1">
        <v>12011.8</v>
      </c>
      <c r="I127" s="1">
        <v>1010.84</v>
      </c>
      <c r="J127" s="1">
        <v>1595.35</v>
      </c>
      <c r="K127" s="1">
        <v>1062.99</v>
      </c>
      <c r="L127" s="1">
        <v>1062.99</v>
      </c>
      <c r="M127" s="1">
        <v>1063</v>
      </c>
      <c r="N127" s="1">
        <v>4414.7</v>
      </c>
      <c r="O127" s="12">
        <f t="shared" si="1"/>
        <v>27737.32</v>
      </c>
    </row>
    <row r="128" spans="1:15" ht="12.75">
      <c r="A128" s="1">
        <v>129</v>
      </c>
      <c r="B128" s="1" t="s">
        <v>151</v>
      </c>
      <c r="C128" s="1">
        <v>2011.26</v>
      </c>
      <c r="D128" s="1">
        <v>2011.26</v>
      </c>
      <c r="E128" s="1">
        <v>2011.26</v>
      </c>
      <c r="F128" s="1">
        <v>7410.65</v>
      </c>
      <c r="G128" s="1">
        <v>2472.71</v>
      </c>
      <c r="H128" s="1">
        <v>2011.26</v>
      </c>
      <c r="I128" s="1">
        <v>2011.26</v>
      </c>
      <c r="J128" s="1">
        <v>3079.98</v>
      </c>
      <c r="K128" s="1">
        <v>12125.39</v>
      </c>
      <c r="L128" s="1">
        <v>2769.65</v>
      </c>
      <c r="M128" s="1">
        <v>2121</v>
      </c>
      <c r="N128" s="1">
        <v>3020.9</v>
      </c>
      <c r="O128" s="12">
        <f t="shared" si="1"/>
        <v>43056.58</v>
      </c>
    </row>
    <row r="129" spans="1:15" ht="12.75">
      <c r="A129" s="1">
        <v>130</v>
      </c>
      <c r="B129" s="1" t="s">
        <v>152</v>
      </c>
      <c r="C129" s="1">
        <v>21633</v>
      </c>
      <c r="D129" s="1">
        <v>28077.5</v>
      </c>
      <c r="E129" s="1">
        <v>14985.34</v>
      </c>
      <c r="F129" s="1">
        <v>26113.94</v>
      </c>
      <c r="G129" s="1">
        <v>26487.78</v>
      </c>
      <c r="H129" s="1">
        <v>20794.86</v>
      </c>
      <c r="I129" s="1">
        <v>15301.42</v>
      </c>
      <c r="J129" s="1">
        <v>26737.92</v>
      </c>
      <c r="K129" s="1">
        <v>30128.12</v>
      </c>
      <c r="L129" s="1">
        <v>30684.83</v>
      </c>
      <c r="M129" s="1">
        <v>27102.9</v>
      </c>
      <c r="N129" s="1">
        <v>34836.8</v>
      </c>
      <c r="O129" s="12">
        <f t="shared" si="1"/>
        <v>302884.41000000003</v>
      </c>
    </row>
    <row r="130" spans="1:15" ht="12.75">
      <c r="A130" s="1">
        <v>131</v>
      </c>
      <c r="B130" s="1" t="s">
        <v>153</v>
      </c>
      <c r="C130" s="1">
        <v>1897.49</v>
      </c>
      <c r="D130" s="1">
        <v>1897.49</v>
      </c>
      <c r="E130" s="1">
        <v>2384.63</v>
      </c>
      <c r="F130" s="1">
        <v>2786.7</v>
      </c>
      <c r="G130" s="1">
        <v>2712.68</v>
      </c>
      <c r="H130" s="1">
        <v>1897.49</v>
      </c>
      <c r="I130" s="1">
        <v>1897.49</v>
      </c>
      <c r="J130" s="1">
        <v>2405.09</v>
      </c>
      <c r="K130" s="1">
        <v>2067.47</v>
      </c>
      <c r="L130" s="1">
        <v>2000.54</v>
      </c>
      <c r="M130" s="1">
        <v>2000.5</v>
      </c>
      <c r="N130" s="1">
        <v>2000.5</v>
      </c>
      <c r="O130" s="12">
        <f t="shared" si="1"/>
        <v>25948.070000000003</v>
      </c>
    </row>
    <row r="131" spans="1:15" ht="12.75">
      <c r="A131" s="1">
        <v>132</v>
      </c>
      <c r="B131" s="1" t="s">
        <v>154</v>
      </c>
      <c r="C131" s="1">
        <v>918.44</v>
      </c>
      <c r="D131" s="1">
        <v>918.44</v>
      </c>
      <c r="E131" s="1">
        <v>1402.56</v>
      </c>
      <c r="F131" s="1">
        <v>5407.92</v>
      </c>
      <c r="G131" s="1">
        <v>1302.99</v>
      </c>
      <c r="H131" s="1">
        <v>918.44</v>
      </c>
      <c r="I131" s="1">
        <v>918.44</v>
      </c>
      <c r="J131" s="1">
        <v>1526.47</v>
      </c>
      <c r="K131" s="1">
        <v>964.99</v>
      </c>
      <c r="L131" s="1">
        <v>13558.5</v>
      </c>
      <c r="M131" s="1">
        <v>1756.3</v>
      </c>
      <c r="N131" s="1">
        <v>965</v>
      </c>
      <c r="O131" s="12">
        <f t="shared" si="1"/>
        <v>30558.49</v>
      </c>
    </row>
    <row r="132" spans="1:15" ht="12.75">
      <c r="A132" s="1">
        <v>133</v>
      </c>
      <c r="B132" s="1" t="s">
        <v>155</v>
      </c>
      <c r="C132" s="1">
        <v>1661.01</v>
      </c>
      <c r="D132" s="1">
        <v>2496.99</v>
      </c>
      <c r="E132" s="1">
        <v>2496.99</v>
      </c>
      <c r="F132" s="1">
        <v>4491.69</v>
      </c>
      <c r="G132" s="1">
        <v>3922.95</v>
      </c>
      <c r="H132" s="1">
        <v>2003.3</v>
      </c>
      <c r="I132" s="1">
        <v>1661.01</v>
      </c>
      <c r="J132" s="1">
        <v>2168.61</v>
      </c>
      <c r="K132" s="1">
        <v>1750.11</v>
      </c>
      <c r="L132" s="1">
        <v>1932.11</v>
      </c>
      <c r="M132" s="1">
        <v>1750.1</v>
      </c>
      <c r="N132" s="1">
        <v>3156.1</v>
      </c>
      <c r="O132" s="12">
        <f t="shared" si="1"/>
        <v>29490.969999999998</v>
      </c>
    </row>
    <row r="133" spans="1:15" ht="12.75">
      <c r="A133" s="1">
        <v>134</v>
      </c>
      <c r="B133" s="1" t="s">
        <v>156</v>
      </c>
      <c r="C133" s="1">
        <v>10777.24</v>
      </c>
      <c r="D133" s="1">
        <v>4191.91</v>
      </c>
      <c r="E133" s="1">
        <v>3996.07</v>
      </c>
      <c r="F133" s="1">
        <v>2797.91</v>
      </c>
      <c r="G133" s="1">
        <v>3182.46</v>
      </c>
      <c r="H133" s="1">
        <v>4859.9</v>
      </c>
      <c r="I133" s="1">
        <v>5471.14</v>
      </c>
      <c r="J133" s="1">
        <v>50625.61</v>
      </c>
      <c r="K133" s="1">
        <v>4240.82</v>
      </c>
      <c r="L133" s="1">
        <v>15237.5</v>
      </c>
      <c r="M133" s="1">
        <v>2954.1</v>
      </c>
      <c r="N133" s="1">
        <v>9375.3</v>
      </c>
      <c r="O133" s="12">
        <f t="shared" si="1"/>
        <v>117709.96</v>
      </c>
    </row>
    <row r="134" spans="1:15" ht="12.75">
      <c r="A134" s="1">
        <v>135</v>
      </c>
      <c r="B134" s="1" t="s">
        <v>157</v>
      </c>
      <c r="C134" s="1">
        <v>69853.02</v>
      </c>
      <c r="D134" s="2">
        <v>41627.52</v>
      </c>
      <c r="E134" s="1">
        <v>63955.27</v>
      </c>
      <c r="F134" s="1">
        <v>52806.7</v>
      </c>
      <c r="G134" s="1">
        <v>56778.42</v>
      </c>
      <c r="H134" s="1">
        <v>49406.95</v>
      </c>
      <c r="I134" s="1">
        <v>39396.03</v>
      </c>
      <c r="J134" s="1">
        <v>56800.64</v>
      </c>
      <c r="K134" s="1">
        <v>86353.98</v>
      </c>
      <c r="L134" s="1">
        <v>57833.17</v>
      </c>
      <c r="M134" s="1">
        <v>49694.5</v>
      </c>
      <c r="N134" s="1">
        <v>65542.4</v>
      </c>
      <c r="O134" s="12">
        <f>SUM(C134:N134)</f>
        <v>690048.6000000001</v>
      </c>
    </row>
    <row r="135" spans="1:15" ht="12.75">
      <c r="A135" s="1">
        <v>136</v>
      </c>
      <c r="B135" s="1" t="s">
        <v>158</v>
      </c>
      <c r="C135" s="1">
        <v>21192.19</v>
      </c>
      <c r="D135" s="2">
        <v>28949.64</v>
      </c>
      <c r="E135" s="1">
        <v>21445.55</v>
      </c>
      <c r="F135" s="1">
        <v>37064.77</v>
      </c>
      <c r="G135" s="1">
        <v>45539.65</v>
      </c>
      <c r="H135" s="1">
        <v>32763.71</v>
      </c>
      <c r="I135" s="1">
        <v>39138</v>
      </c>
      <c r="J135" s="1">
        <v>36051.93</v>
      </c>
      <c r="K135" s="1">
        <v>37097.08</v>
      </c>
      <c r="L135" s="1">
        <v>41242.7</v>
      </c>
      <c r="M135" s="1">
        <v>30743.4</v>
      </c>
      <c r="N135" s="1">
        <v>33577.2</v>
      </c>
      <c r="O135" s="12">
        <f aca="true" t="shared" si="2" ref="O135:O197">SUM(C135:N135)</f>
        <v>404805.82000000007</v>
      </c>
    </row>
    <row r="136" spans="1:15" ht="12.75">
      <c r="A136" s="1">
        <v>137</v>
      </c>
      <c r="B136" s="1" t="s">
        <v>148</v>
      </c>
      <c r="C136" s="1">
        <v>5267.12</v>
      </c>
      <c r="D136" s="1">
        <v>3958.33</v>
      </c>
      <c r="E136" s="1">
        <v>5204.06</v>
      </c>
      <c r="F136" s="1">
        <v>4800.37</v>
      </c>
      <c r="G136" s="1">
        <v>5771.31</v>
      </c>
      <c r="H136" s="1">
        <v>22308.29</v>
      </c>
      <c r="I136" s="1">
        <v>2596.49</v>
      </c>
      <c r="J136" s="1">
        <v>21067.52</v>
      </c>
      <c r="K136" s="1">
        <v>15247.16</v>
      </c>
      <c r="L136" s="1">
        <v>19467.61</v>
      </c>
      <c r="M136" s="1">
        <v>15494.2</v>
      </c>
      <c r="N136" s="1">
        <v>9368.5</v>
      </c>
      <c r="O136" s="12">
        <f t="shared" si="2"/>
        <v>130550.96</v>
      </c>
    </row>
    <row r="137" spans="1:15" ht="12.75">
      <c r="A137" s="1">
        <v>138</v>
      </c>
      <c r="B137" s="1" t="s">
        <v>149</v>
      </c>
      <c r="C137" s="1">
        <v>12945.65</v>
      </c>
      <c r="D137" s="1">
        <v>17754.89</v>
      </c>
      <c r="E137" s="1">
        <v>12551.77</v>
      </c>
      <c r="F137" s="1">
        <v>11459.65</v>
      </c>
      <c r="G137" s="1">
        <v>59966.91</v>
      </c>
      <c r="H137" s="1">
        <v>15507.49</v>
      </c>
      <c r="I137" s="1">
        <v>18575.64</v>
      </c>
      <c r="J137" s="1">
        <v>15581.26</v>
      </c>
      <c r="K137" s="1">
        <v>14663.34</v>
      </c>
      <c r="L137" s="1">
        <v>15155.73</v>
      </c>
      <c r="M137" s="1">
        <v>16962.3</v>
      </c>
      <c r="N137" s="1">
        <v>16626.6</v>
      </c>
      <c r="O137" s="12">
        <f t="shared" si="2"/>
        <v>227751.23</v>
      </c>
    </row>
    <row r="138" spans="1:15" ht="12.75">
      <c r="A138" s="1">
        <v>139</v>
      </c>
      <c r="B138" s="1" t="s">
        <v>409</v>
      </c>
      <c r="C138" s="1">
        <v>659.18</v>
      </c>
      <c r="D138" s="1">
        <v>659.18</v>
      </c>
      <c r="E138" s="1">
        <v>659.18</v>
      </c>
      <c r="F138" s="1">
        <v>659.18</v>
      </c>
      <c r="G138" s="1">
        <v>1043.73</v>
      </c>
      <c r="H138" s="1">
        <v>659.18</v>
      </c>
      <c r="I138" s="1">
        <v>659.18</v>
      </c>
      <c r="J138" s="1">
        <v>1166.78</v>
      </c>
      <c r="K138" s="1">
        <v>1130.13</v>
      </c>
      <c r="L138" s="1">
        <v>1862.92</v>
      </c>
      <c r="M138" s="1">
        <v>699.1</v>
      </c>
      <c r="N138" s="1">
        <v>699.1</v>
      </c>
      <c r="O138" s="12">
        <f t="shared" si="2"/>
        <v>10556.84</v>
      </c>
    </row>
    <row r="139" spans="1:15" ht="12.75">
      <c r="A139" s="1">
        <v>140</v>
      </c>
      <c r="B139" s="1" t="s">
        <v>140</v>
      </c>
      <c r="C139" s="1">
        <v>1454.33</v>
      </c>
      <c r="D139" s="1">
        <v>1454.33</v>
      </c>
      <c r="E139" s="1">
        <v>1454.33</v>
      </c>
      <c r="F139" s="1">
        <v>1859.82</v>
      </c>
      <c r="G139" s="1">
        <v>1915.78</v>
      </c>
      <c r="H139" s="1">
        <v>1454.33</v>
      </c>
      <c r="I139" s="1">
        <v>1454.33</v>
      </c>
      <c r="J139" s="1">
        <v>2038.84</v>
      </c>
      <c r="K139" s="1">
        <v>21802.03</v>
      </c>
      <c r="L139" s="1">
        <v>1540.11</v>
      </c>
      <c r="M139" s="1">
        <v>1540.1</v>
      </c>
      <c r="N139" s="1">
        <v>2778.2</v>
      </c>
      <c r="O139" s="12">
        <f t="shared" si="2"/>
        <v>40746.52999999999</v>
      </c>
    </row>
    <row r="140" spans="1:15" ht="12.75">
      <c r="A140" s="1">
        <v>141</v>
      </c>
      <c r="B140" s="1" t="s">
        <v>141</v>
      </c>
      <c r="C140" s="1">
        <v>2388.91</v>
      </c>
      <c r="D140" s="1">
        <v>1965.74</v>
      </c>
      <c r="E140" s="1">
        <v>2116.29</v>
      </c>
      <c r="F140" s="1">
        <v>2388.91</v>
      </c>
      <c r="G140" s="1">
        <v>2350.29</v>
      </c>
      <c r="H140" s="1">
        <v>2974.3</v>
      </c>
      <c r="I140" s="1">
        <v>2941.06</v>
      </c>
      <c r="J140" s="1">
        <v>2540.27</v>
      </c>
      <c r="K140" s="2">
        <v>1358.03</v>
      </c>
      <c r="L140" s="1">
        <v>1020.08</v>
      </c>
      <c r="M140" s="1">
        <v>9112.1</v>
      </c>
      <c r="N140" s="1">
        <v>1020.1</v>
      </c>
      <c r="O140" s="12">
        <f t="shared" si="2"/>
        <v>32176.08</v>
      </c>
    </row>
    <row r="141" spans="1:15" ht="12.75">
      <c r="A141" s="1">
        <v>142</v>
      </c>
      <c r="B141" s="1" t="s">
        <v>142</v>
      </c>
      <c r="C141" s="1">
        <v>638.55</v>
      </c>
      <c r="D141" s="1">
        <v>638.55</v>
      </c>
      <c r="E141" s="1">
        <v>638.55</v>
      </c>
      <c r="F141" s="1">
        <v>638.55</v>
      </c>
      <c r="G141" s="1">
        <v>638.55</v>
      </c>
      <c r="H141" s="1">
        <v>638.55</v>
      </c>
      <c r="I141" s="1">
        <v>638.55</v>
      </c>
      <c r="J141" s="1">
        <v>638.55</v>
      </c>
      <c r="K141" s="1">
        <v>677.25</v>
      </c>
      <c r="L141" s="1">
        <v>677.25</v>
      </c>
      <c r="M141" s="1">
        <v>677.3</v>
      </c>
      <c r="N141" s="1">
        <v>677.3</v>
      </c>
      <c r="O141" s="12">
        <f t="shared" si="2"/>
        <v>7817.500000000001</v>
      </c>
    </row>
    <row r="142" spans="1:15" ht="12.75">
      <c r="A142" s="1">
        <v>143</v>
      </c>
      <c r="B142" s="1" t="s">
        <v>143</v>
      </c>
      <c r="C142" s="1">
        <v>1960.47</v>
      </c>
      <c r="D142" s="1">
        <v>1533.03</v>
      </c>
      <c r="E142" s="1">
        <v>1685.1</v>
      </c>
      <c r="F142" s="1">
        <v>1960.47</v>
      </c>
      <c r="G142" s="1">
        <v>1917.58</v>
      </c>
      <c r="H142" s="1">
        <v>2541.59</v>
      </c>
      <c r="I142" s="1">
        <v>2460.64</v>
      </c>
      <c r="J142" s="1">
        <v>2040.63</v>
      </c>
      <c r="K142" s="1">
        <v>1623.45</v>
      </c>
      <c r="L142" s="1">
        <v>1623.45</v>
      </c>
      <c r="M142" s="1">
        <v>4292.4</v>
      </c>
      <c r="N142" s="1">
        <v>2230.5</v>
      </c>
      <c r="O142" s="12">
        <f t="shared" si="2"/>
        <v>25869.310000000005</v>
      </c>
    </row>
    <row r="143" spans="1:15" ht="12.75">
      <c r="A143" s="1">
        <v>144</v>
      </c>
      <c r="B143" s="1" t="s">
        <v>144</v>
      </c>
      <c r="C143" s="1">
        <v>1430.83</v>
      </c>
      <c r="D143" s="1">
        <v>1430.83</v>
      </c>
      <c r="E143" s="1">
        <v>1430.83</v>
      </c>
      <c r="F143" s="1">
        <v>1829.77</v>
      </c>
      <c r="G143" s="1">
        <v>1892.28</v>
      </c>
      <c r="H143" s="1">
        <v>1430.83</v>
      </c>
      <c r="I143" s="1">
        <v>1430.83</v>
      </c>
      <c r="J143" s="1">
        <v>2378.88</v>
      </c>
      <c r="K143" s="1">
        <v>20121.65</v>
      </c>
      <c r="L143" s="1">
        <v>1515.22</v>
      </c>
      <c r="M143" s="1">
        <v>1515.2</v>
      </c>
      <c r="N143" s="1">
        <v>2746.4</v>
      </c>
      <c r="O143" s="12">
        <f t="shared" si="2"/>
        <v>39153.549999999996</v>
      </c>
    </row>
    <row r="144" spans="1:15" ht="12.75">
      <c r="A144" s="1">
        <v>145</v>
      </c>
      <c r="B144" s="1" t="s">
        <v>145</v>
      </c>
      <c r="C144" s="1">
        <v>2043.1</v>
      </c>
      <c r="D144" s="1">
        <v>1630.42</v>
      </c>
      <c r="E144" s="1">
        <v>1777.24</v>
      </c>
      <c r="F144" s="1">
        <v>2043.1</v>
      </c>
      <c r="G144" s="1">
        <v>2014.97</v>
      </c>
      <c r="H144" s="1">
        <v>2704.72</v>
      </c>
      <c r="I144" s="1">
        <v>2605.74</v>
      </c>
      <c r="J144" s="1">
        <v>2138.02</v>
      </c>
      <c r="K144" s="1">
        <v>4063.94</v>
      </c>
      <c r="L144" s="1">
        <v>1818.51</v>
      </c>
      <c r="M144" s="1">
        <v>1717.7</v>
      </c>
      <c r="N144" s="1">
        <v>2576.9</v>
      </c>
      <c r="O144" s="12">
        <f t="shared" si="2"/>
        <v>27134.359999999997</v>
      </c>
    </row>
    <row r="145" spans="1:15" ht="12.75">
      <c r="A145" s="1">
        <v>146</v>
      </c>
      <c r="B145" s="1" t="s">
        <v>146</v>
      </c>
      <c r="C145" s="1">
        <v>778.14</v>
      </c>
      <c r="D145" s="1">
        <v>846.88</v>
      </c>
      <c r="E145" s="1">
        <v>778.14</v>
      </c>
      <c r="F145" s="1">
        <v>778.14</v>
      </c>
      <c r="G145" s="1">
        <v>1162.69</v>
      </c>
      <c r="H145" s="1">
        <v>1169.7</v>
      </c>
      <c r="I145" s="1">
        <v>3649.69</v>
      </c>
      <c r="J145" s="1">
        <v>1285.74</v>
      </c>
      <c r="K145" s="1">
        <v>1561.73</v>
      </c>
      <c r="L145" s="1">
        <v>2924.94</v>
      </c>
      <c r="M145" s="1">
        <v>1394.5</v>
      </c>
      <c r="N145" s="1">
        <v>1076.1</v>
      </c>
      <c r="O145" s="12">
        <f t="shared" si="2"/>
        <v>17406.39</v>
      </c>
    </row>
    <row r="146" spans="1:15" ht="12.75">
      <c r="A146" s="1">
        <v>147</v>
      </c>
      <c r="B146" s="1" t="s">
        <v>410</v>
      </c>
      <c r="C146" s="1">
        <v>1931.85</v>
      </c>
      <c r="D146" s="1">
        <v>1510.65</v>
      </c>
      <c r="E146" s="1">
        <v>1660.5</v>
      </c>
      <c r="F146" s="1">
        <v>1931.85</v>
      </c>
      <c r="G146" s="1">
        <v>1895.2</v>
      </c>
      <c r="H146" s="1">
        <v>2519.21</v>
      </c>
      <c r="I146" s="1">
        <v>16193.68</v>
      </c>
      <c r="J146" s="1">
        <v>2018.25</v>
      </c>
      <c r="K146" s="1">
        <v>1599.75</v>
      </c>
      <c r="L146" s="1">
        <v>1599.75</v>
      </c>
      <c r="M146" s="1">
        <v>3480.7</v>
      </c>
      <c r="N146" s="1">
        <v>1599.8</v>
      </c>
      <c r="O146" s="12">
        <f t="shared" si="2"/>
        <v>37941.19</v>
      </c>
    </row>
    <row r="147" spans="1:15" ht="12.75">
      <c r="A147" s="1">
        <v>148</v>
      </c>
      <c r="B147" s="1" t="s">
        <v>133</v>
      </c>
      <c r="C147" s="1">
        <v>1719.16</v>
      </c>
      <c r="D147" s="1">
        <v>1719.16</v>
      </c>
      <c r="E147" s="1">
        <v>1889.69</v>
      </c>
      <c r="F147" s="1">
        <v>1719.16</v>
      </c>
      <c r="G147" s="1">
        <v>2103.71</v>
      </c>
      <c r="H147" s="1">
        <v>1914.94</v>
      </c>
      <c r="I147" s="1">
        <v>1914.94</v>
      </c>
      <c r="J147" s="1">
        <v>2226.76</v>
      </c>
      <c r="K147" s="1">
        <v>2283.64</v>
      </c>
      <c r="L147" s="1">
        <v>2135.04</v>
      </c>
      <c r="M147" s="1">
        <v>2135</v>
      </c>
      <c r="N147" s="1">
        <v>9968.8</v>
      </c>
      <c r="O147" s="12">
        <f t="shared" si="2"/>
        <v>31730.000000000004</v>
      </c>
    </row>
    <row r="148" spans="1:15" ht="12.75">
      <c r="A148" s="1">
        <v>149</v>
      </c>
      <c r="B148" s="1" t="s">
        <v>134</v>
      </c>
      <c r="C148" s="1">
        <v>2515.42</v>
      </c>
      <c r="D148" s="1">
        <v>2097.45</v>
      </c>
      <c r="E148" s="1">
        <v>4119.34</v>
      </c>
      <c r="F148" s="1">
        <v>2515.42</v>
      </c>
      <c r="G148" s="1">
        <v>31226.31</v>
      </c>
      <c r="H148" s="1">
        <v>3106.01</v>
      </c>
      <c r="I148" s="1">
        <v>3019.93</v>
      </c>
      <c r="J148" s="1">
        <v>11275.71</v>
      </c>
      <c r="K148" s="1">
        <v>2045.87</v>
      </c>
      <c r="L148" s="1">
        <v>2045.87</v>
      </c>
      <c r="M148" s="1">
        <v>2045.9</v>
      </c>
      <c r="N148" s="1">
        <v>2045.9</v>
      </c>
      <c r="O148" s="12">
        <f t="shared" si="2"/>
        <v>68059.13</v>
      </c>
    </row>
    <row r="149" spans="1:15" ht="12.75">
      <c r="A149" s="1">
        <v>150</v>
      </c>
      <c r="B149" s="1" t="s">
        <v>135</v>
      </c>
      <c r="C149" s="1">
        <v>1721.02</v>
      </c>
      <c r="D149" s="1">
        <v>1721.02</v>
      </c>
      <c r="E149" s="1">
        <v>1891.74</v>
      </c>
      <c r="F149" s="1">
        <v>1721.02</v>
      </c>
      <c r="G149" s="1">
        <v>8451.5</v>
      </c>
      <c r="H149" s="1">
        <v>10711.68</v>
      </c>
      <c r="I149" s="1">
        <v>5599.46</v>
      </c>
      <c r="J149" s="1">
        <v>2228.62</v>
      </c>
      <c r="K149" s="1">
        <v>2285.61</v>
      </c>
      <c r="L149" s="1">
        <v>2137.01</v>
      </c>
      <c r="M149" s="1">
        <v>2459.3</v>
      </c>
      <c r="N149" s="1">
        <v>2073.3</v>
      </c>
      <c r="O149" s="12">
        <f t="shared" si="2"/>
        <v>43001.280000000006</v>
      </c>
    </row>
    <row r="150" spans="1:15" ht="12.75">
      <c r="A150" s="1">
        <v>151</v>
      </c>
      <c r="B150" s="1" t="s">
        <v>136</v>
      </c>
      <c r="C150" s="1">
        <v>3129.61</v>
      </c>
      <c r="D150" s="1">
        <v>2130.95</v>
      </c>
      <c r="E150" s="1">
        <v>2130.95</v>
      </c>
      <c r="F150" s="1">
        <v>2130.95</v>
      </c>
      <c r="G150" s="1">
        <v>2592.4</v>
      </c>
      <c r="H150" s="1">
        <v>2130.95</v>
      </c>
      <c r="I150" s="1">
        <v>3243.52</v>
      </c>
      <c r="J150" s="1">
        <v>2715.46</v>
      </c>
      <c r="K150" s="1">
        <v>20251.97</v>
      </c>
      <c r="L150" s="1">
        <v>2256.64</v>
      </c>
      <c r="M150" s="1">
        <v>6490.9</v>
      </c>
      <c r="N150" s="1">
        <v>13219.8</v>
      </c>
      <c r="O150" s="12">
        <f t="shared" si="2"/>
        <v>62424.09999999999</v>
      </c>
    </row>
    <row r="151" spans="1:15" ht="12.75">
      <c r="A151" s="1">
        <v>152</v>
      </c>
      <c r="B151" s="1" t="s">
        <v>137</v>
      </c>
      <c r="C151" s="1">
        <v>1978.06</v>
      </c>
      <c r="D151" s="1">
        <v>6307.59</v>
      </c>
      <c r="E151" s="1">
        <v>9005.51</v>
      </c>
      <c r="F151" s="1">
        <v>1978.06</v>
      </c>
      <c r="G151" s="1">
        <v>3684.37</v>
      </c>
      <c r="H151" s="1">
        <v>1978.06</v>
      </c>
      <c r="I151" s="1">
        <v>5794.49</v>
      </c>
      <c r="J151" s="1">
        <v>2933.08</v>
      </c>
      <c r="K151" s="1">
        <v>2548.94</v>
      </c>
      <c r="L151" s="1">
        <v>3661.04</v>
      </c>
      <c r="M151" s="1">
        <v>6489.1</v>
      </c>
      <c r="N151" s="1">
        <v>2657.7</v>
      </c>
      <c r="O151" s="12">
        <f t="shared" si="2"/>
        <v>49016</v>
      </c>
    </row>
    <row r="152" spans="1:15" ht="12.75">
      <c r="A152" s="1">
        <v>153</v>
      </c>
      <c r="B152" s="1" t="s">
        <v>138</v>
      </c>
      <c r="C152" s="1">
        <v>888.36</v>
      </c>
      <c r="D152" s="1">
        <v>888.36</v>
      </c>
      <c r="E152" s="1">
        <v>888.36</v>
      </c>
      <c r="F152" s="1">
        <v>888.36</v>
      </c>
      <c r="G152" s="1">
        <v>888.36</v>
      </c>
      <c r="H152" s="1">
        <v>888.36</v>
      </c>
      <c r="I152" s="1">
        <v>888.36</v>
      </c>
      <c r="J152" s="1">
        <v>888.36</v>
      </c>
      <c r="K152" s="1">
        <v>942.2</v>
      </c>
      <c r="L152" s="1">
        <v>942.2</v>
      </c>
      <c r="M152" s="1">
        <v>942.2</v>
      </c>
      <c r="N152" s="1">
        <v>942.2</v>
      </c>
      <c r="O152" s="12">
        <f t="shared" si="2"/>
        <v>10875.68</v>
      </c>
    </row>
    <row r="153" spans="1:15" ht="12.75">
      <c r="A153" s="1">
        <v>154</v>
      </c>
      <c r="B153" s="1" t="s">
        <v>139</v>
      </c>
      <c r="C153" s="1">
        <v>68166.55</v>
      </c>
      <c r="D153" s="2">
        <v>50782.13</v>
      </c>
      <c r="E153" s="1">
        <v>71424.52</v>
      </c>
      <c r="F153" s="1">
        <v>68825.49</v>
      </c>
      <c r="G153" s="1">
        <v>232469.44</v>
      </c>
      <c r="H153" s="1">
        <v>44404.39</v>
      </c>
      <c r="I153" s="1">
        <v>23953.82</v>
      </c>
      <c r="J153" s="1">
        <v>46316.82</v>
      </c>
      <c r="K153" s="1">
        <v>63600.45</v>
      </c>
      <c r="L153" s="1">
        <v>54292.24</v>
      </c>
      <c r="M153" s="1">
        <v>105338.4</v>
      </c>
      <c r="N153" s="1">
        <v>67826.1</v>
      </c>
      <c r="O153" s="12">
        <f t="shared" si="2"/>
        <v>897400.3499999999</v>
      </c>
    </row>
    <row r="154" spans="1:15" ht="12.75">
      <c r="A154" s="1">
        <v>155</v>
      </c>
      <c r="B154" s="1" t="s">
        <v>109</v>
      </c>
      <c r="C154" s="1">
        <v>3103.93</v>
      </c>
      <c r="D154" s="1">
        <v>2105.27</v>
      </c>
      <c r="E154" s="1">
        <v>2105.27</v>
      </c>
      <c r="F154" s="1">
        <v>2105.27</v>
      </c>
      <c r="G154" s="1">
        <v>2489.82</v>
      </c>
      <c r="H154" s="1">
        <v>2385.94</v>
      </c>
      <c r="I154" s="1">
        <v>3998</v>
      </c>
      <c r="J154" s="1">
        <v>2612.87</v>
      </c>
      <c r="K154" s="1">
        <v>2211.71</v>
      </c>
      <c r="L154" s="1">
        <v>2211.71</v>
      </c>
      <c r="M154" s="1">
        <v>2733.2</v>
      </c>
      <c r="N154" s="1">
        <v>2211.7</v>
      </c>
      <c r="O154" s="12">
        <f t="shared" si="2"/>
        <v>30274.69</v>
      </c>
    </row>
    <row r="155" spans="1:15" ht="12.75">
      <c r="A155" s="1">
        <v>156</v>
      </c>
      <c r="B155" s="1" t="s">
        <v>110</v>
      </c>
      <c r="C155" s="1">
        <v>3810.27</v>
      </c>
      <c r="D155" s="1">
        <v>3871.03</v>
      </c>
      <c r="E155" s="1">
        <v>3289.11</v>
      </c>
      <c r="F155" s="1">
        <v>2637.55</v>
      </c>
      <c r="G155" s="1">
        <v>3022.1</v>
      </c>
      <c r="H155" s="1">
        <v>13614.05</v>
      </c>
      <c r="I155" s="1">
        <v>2637.55</v>
      </c>
      <c r="J155" s="1">
        <v>3145.15</v>
      </c>
      <c r="K155" s="1">
        <v>10295.42</v>
      </c>
      <c r="L155" s="1">
        <v>2775.38</v>
      </c>
      <c r="M155" s="1">
        <v>2775.4</v>
      </c>
      <c r="N155" s="1">
        <v>2775.4</v>
      </c>
      <c r="O155" s="12">
        <f t="shared" si="2"/>
        <v>54648.409999999996</v>
      </c>
    </row>
    <row r="156" spans="1:15" ht="12.75">
      <c r="A156" s="1">
        <v>157</v>
      </c>
      <c r="B156" s="1" t="s">
        <v>111</v>
      </c>
      <c r="C156" s="1">
        <v>1932.14</v>
      </c>
      <c r="D156" s="1">
        <v>1932.14</v>
      </c>
      <c r="E156" s="1">
        <v>1932.14</v>
      </c>
      <c r="F156" s="1">
        <v>1932.14</v>
      </c>
      <c r="G156" s="1">
        <v>2316.69</v>
      </c>
      <c r="H156" s="1">
        <v>1932.14</v>
      </c>
      <c r="I156" s="1">
        <v>1932.14</v>
      </c>
      <c r="J156" s="1">
        <v>12420.99</v>
      </c>
      <c r="K156" s="1">
        <v>2046.1</v>
      </c>
      <c r="L156" s="1">
        <v>2046.1</v>
      </c>
      <c r="M156" s="1">
        <v>2046.1</v>
      </c>
      <c r="N156" s="1">
        <v>2046.1</v>
      </c>
      <c r="O156" s="12">
        <f t="shared" si="2"/>
        <v>34514.91999999999</v>
      </c>
    </row>
    <row r="157" spans="1:15" ht="12.75">
      <c r="A157" s="1">
        <v>158</v>
      </c>
      <c r="B157" s="1" t="s">
        <v>112</v>
      </c>
      <c r="C157" s="1">
        <v>4071.1</v>
      </c>
      <c r="D157" s="1">
        <v>7067.07</v>
      </c>
      <c r="E157" s="1">
        <v>3887.18</v>
      </c>
      <c r="F157" s="1">
        <v>3072.44</v>
      </c>
      <c r="G157" s="1">
        <v>4313.55</v>
      </c>
      <c r="H157" s="1">
        <v>3072.44</v>
      </c>
      <c r="I157" s="1">
        <v>3072.44</v>
      </c>
      <c r="J157" s="1">
        <v>3580.04</v>
      </c>
      <c r="K157" s="1">
        <v>3345.22</v>
      </c>
      <c r="L157" s="1">
        <v>4209.77</v>
      </c>
      <c r="M157" s="1">
        <v>8423.9</v>
      </c>
      <c r="N157" s="1">
        <v>1555.3</v>
      </c>
      <c r="O157" s="12">
        <f t="shared" si="2"/>
        <v>49670.450000000004</v>
      </c>
    </row>
    <row r="158" spans="1:15" ht="12.75">
      <c r="A158" s="1">
        <v>159</v>
      </c>
      <c r="B158" s="1" t="s">
        <v>113</v>
      </c>
      <c r="C158" s="1">
        <v>2959.76</v>
      </c>
      <c r="D158" s="1">
        <v>2959.76</v>
      </c>
      <c r="E158" s="1">
        <v>3253.35</v>
      </c>
      <c r="F158" s="1">
        <v>6579.85</v>
      </c>
      <c r="G158" s="1">
        <v>6655.63</v>
      </c>
      <c r="H158" s="1">
        <v>3751.1</v>
      </c>
      <c r="I158" s="1">
        <v>2992.66</v>
      </c>
      <c r="J158" s="1">
        <v>12771.17</v>
      </c>
      <c r="K158" s="1">
        <v>3703.56</v>
      </c>
      <c r="L158" s="1">
        <v>3491.27</v>
      </c>
      <c r="M158" s="1">
        <v>5507.8</v>
      </c>
      <c r="N158" s="1">
        <v>6703.7</v>
      </c>
      <c r="O158" s="12">
        <f t="shared" si="2"/>
        <v>61329.60999999999</v>
      </c>
    </row>
    <row r="159" spans="1:15" ht="12.75">
      <c r="A159" s="1">
        <v>160</v>
      </c>
      <c r="B159" s="1" t="s">
        <v>114</v>
      </c>
      <c r="C159" s="1">
        <v>2100.89</v>
      </c>
      <c r="D159" s="1">
        <v>1288.65</v>
      </c>
      <c r="E159" s="1">
        <v>1577.62</v>
      </c>
      <c r="F159" s="1">
        <v>1288.65</v>
      </c>
      <c r="G159" s="1">
        <v>1750.1</v>
      </c>
      <c r="H159" s="1">
        <v>10355.96</v>
      </c>
      <c r="I159" s="1">
        <v>3919.04</v>
      </c>
      <c r="J159" s="1">
        <v>5999.66</v>
      </c>
      <c r="K159" s="1">
        <v>1366.75</v>
      </c>
      <c r="L159" s="1">
        <v>1681.23</v>
      </c>
      <c r="M159" s="1">
        <v>1936</v>
      </c>
      <c r="N159" s="1">
        <v>6885.3</v>
      </c>
      <c r="O159" s="12">
        <f t="shared" si="2"/>
        <v>40149.850000000006</v>
      </c>
    </row>
    <row r="160" spans="1:15" ht="12.75">
      <c r="A160" s="1">
        <v>161</v>
      </c>
      <c r="B160" s="1" t="s">
        <v>115</v>
      </c>
      <c r="C160" s="1">
        <v>3834.66</v>
      </c>
      <c r="D160" s="1">
        <v>3340.24</v>
      </c>
      <c r="E160" s="1">
        <v>3516.14</v>
      </c>
      <c r="F160" s="1">
        <v>3340.24</v>
      </c>
      <c r="G160" s="1">
        <v>4742.52</v>
      </c>
      <c r="H160" s="1">
        <v>5092.8</v>
      </c>
      <c r="I160" s="1">
        <v>2282.51</v>
      </c>
      <c r="J160" s="1">
        <v>6435.13</v>
      </c>
      <c r="K160" s="1">
        <v>3669.91</v>
      </c>
      <c r="L160" s="1">
        <v>4054.04</v>
      </c>
      <c r="M160" s="1">
        <v>3646.2</v>
      </c>
      <c r="N160" s="1">
        <v>4316.8</v>
      </c>
      <c r="O160" s="12">
        <f t="shared" si="2"/>
        <v>48271.19</v>
      </c>
    </row>
    <row r="161" spans="1:15" ht="12.75">
      <c r="A161" s="1">
        <v>162</v>
      </c>
      <c r="B161" s="1" t="s">
        <v>116</v>
      </c>
      <c r="C161" s="1">
        <v>750.92</v>
      </c>
      <c r="D161" s="1">
        <v>750.92</v>
      </c>
      <c r="E161" s="1">
        <v>750.92</v>
      </c>
      <c r="F161" s="1">
        <v>750.92</v>
      </c>
      <c r="G161" s="1">
        <v>1135.47</v>
      </c>
      <c r="H161" s="1">
        <v>5016.91</v>
      </c>
      <c r="I161" s="1">
        <v>7888.68</v>
      </c>
      <c r="J161" s="1">
        <v>2756.51</v>
      </c>
      <c r="K161" s="1">
        <v>1259.51</v>
      </c>
      <c r="L161" s="1">
        <v>1047.22</v>
      </c>
      <c r="M161" s="1">
        <v>1365.7</v>
      </c>
      <c r="N161" s="1">
        <v>796.4</v>
      </c>
      <c r="O161" s="12">
        <f t="shared" si="2"/>
        <v>24270.08</v>
      </c>
    </row>
    <row r="162" spans="1:15" ht="12.75">
      <c r="A162" s="1">
        <v>163</v>
      </c>
      <c r="B162" s="1" t="s">
        <v>117</v>
      </c>
      <c r="C162" s="1">
        <v>2283.4</v>
      </c>
      <c r="D162" s="1">
        <v>4432.67</v>
      </c>
      <c r="E162" s="1">
        <v>1962.67</v>
      </c>
      <c r="F162" s="1">
        <v>3926.52</v>
      </c>
      <c r="G162" s="1">
        <v>4024.83</v>
      </c>
      <c r="H162" s="1">
        <v>6444.41</v>
      </c>
      <c r="I162" s="1">
        <v>1785.55</v>
      </c>
      <c r="J162" s="1">
        <v>3249.44</v>
      </c>
      <c r="K162" s="1">
        <v>2460.1</v>
      </c>
      <c r="L162" s="1">
        <v>3046.08</v>
      </c>
      <c r="M162" s="1">
        <v>10044.9</v>
      </c>
      <c r="N162" s="1">
        <v>2141.7</v>
      </c>
      <c r="O162" s="12">
        <f t="shared" si="2"/>
        <v>45802.27</v>
      </c>
    </row>
    <row r="163" spans="1:15" ht="12.75">
      <c r="A163" s="1">
        <v>164</v>
      </c>
      <c r="B163" s="1" t="s">
        <v>118</v>
      </c>
      <c r="C163" s="1">
        <v>3741.11</v>
      </c>
      <c r="D163" s="1">
        <v>2925.44</v>
      </c>
      <c r="E163" s="1">
        <v>3215.63</v>
      </c>
      <c r="F163" s="1">
        <v>9620.97</v>
      </c>
      <c r="G163" s="1">
        <v>17165.31</v>
      </c>
      <c r="H163" s="1">
        <v>9258.6</v>
      </c>
      <c r="I163" s="1">
        <v>2925.44</v>
      </c>
      <c r="J163" s="1">
        <v>4466.24</v>
      </c>
      <c r="K163" s="1">
        <v>3637.03</v>
      </c>
      <c r="L163" s="1">
        <v>14147.67</v>
      </c>
      <c r="M163" s="1">
        <v>3879.5</v>
      </c>
      <c r="N163" s="1">
        <v>3348.8</v>
      </c>
      <c r="O163" s="12">
        <f t="shared" si="2"/>
        <v>78331.74</v>
      </c>
    </row>
    <row r="164" spans="1:15" ht="12.75">
      <c r="A164" s="1">
        <v>165</v>
      </c>
      <c r="B164" s="1" t="s">
        <v>119</v>
      </c>
      <c r="C164" s="1">
        <v>1684.53</v>
      </c>
      <c r="D164" s="1">
        <v>2523.4</v>
      </c>
      <c r="E164" s="1">
        <v>1821.8</v>
      </c>
      <c r="F164" s="1">
        <v>4760.11</v>
      </c>
      <c r="G164" s="1">
        <v>2069.08</v>
      </c>
      <c r="H164" s="1">
        <v>2117.23</v>
      </c>
      <c r="I164" s="1">
        <v>1684.53</v>
      </c>
      <c r="J164" s="1">
        <v>1420.45</v>
      </c>
      <c r="K164" s="1">
        <v>949.95</v>
      </c>
      <c r="L164" s="1">
        <v>949.95</v>
      </c>
      <c r="M164" s="1">
        <v>950</v>
      </c>
      <c r="N164" s="1">
        <v>950</v>
      </c>
      <c r="O164" s="12">
        <f t="shared" si="2"/>
        <v>21881.030000000002</v>
      </c>
    </row>
    <row r="165" spans="1:15" ht="12.75">
      <c r="A165" s="1">
        <v>166</v>
      </c>
      <c r="B165" s="1" t="s">
        <v>120</v>
      </c>
      <c r="C165" s="1">
        <v>584.27</v>
      </c>
      <c r="D165" s="1">
        <v>584.27</v>
      </c>
      <c r="E165" s="1">
        <v>584.27</v>
      </c>
      <c r="F165" s="1">
        <v>584.27</v>
      </c>
      <c r="G165" s="1">
        <v>584.27</v>
      </c>
      <c r="H165" s="1">
        <v>584.27</v>
      </c>
      <c r="I165" s="1">
        <v>584.27</v>
      </c>
      <c r="J165" s="1">
        <v>584.27</v>
      </c>
      <c r="K165" s="1">
        <v>619.68</v>
      </c>
      <c r="L165" s="1">
        <v>619.68</v>
      </c>
      <c r="M165" s="1">
        <v>619.7</v>
      </c>
      <c r="N165" s="1">
        <v>619.7</v>
      </c>
      <c r="O165" s="12">
        <f t="shared" si="2"/>
        <v>7152.92</v>
      </c>
    </row>
    <row r="166" spans="1:15" ht="12.75">
      <c r="A166" s="1">
        <v>167</v>
      </c>
      <c r="B166" s="1" t="s">
        <v>121</v>
      </c>
      <c r="C166" s="1">
        <v>2625.98</v>
      </c>
      <c r="D166" s="1">
        <v>3464.85</v>
      </c>
      <c r="E166" s="1">
        <v>2856.64</v>
      </c>
      <c r="F166" s="1">
        <v>3084.61</v>
      </c>
      <c r="G166" s="1">
        <v>8406.79</v>
      </c>
      <c r="H166" s="1">
        <v>18720.18</v>
      </c>
      <c r="I166" s="1">
        <v>14269.77</v>
      </c>
      <c r="J166" s="1">
        <v>3669.12</v>
      </c>
      <c r="K166" s="1">
        <v>14212.29</v>
      </c>
      <c r="L166" s="1">
        <v>19374.53</v>
      </c>
      <c r="M166" s="1">
        <v>5436</v>
      </c>
      <c r="N166" s="1">
        <v>4551.8</v>
      </c>
      <c r="O166" s="12">
        <f t="shared" si="2"/>
        <v>100672.56000000001</v>
      </c>
    </row>
    <row r="167" spans="1:15" ht="12.75">
      <c r="A167" s="1">
        <v>168</v>
      </c>
      <c r="B167" s="1" t="s">
        <v>122</v>
      </c>
      <c r="C167" s="1">
        <v>1283.87</v>
      </c>
      <c r="D167" s="1">
        <v>1283.87</v>
      </c>
      <c r="E167" s="1">
        <v>1283.87</v>
      </c>
      <c r="F167" s="1">
        <v>1641.83</v>
      </c>
      <c r="G167" s="1">
        <v>1668.42</v>
      </c>
      <c r="H167" s="1">
        <v>1283.87</v>
      </c>
      <c r="I167" s="1">
        <v>1283.87</v>
      </c>
      <c r="J167" s="1">
        <v>1791.47</v>
      </c>
      <c r="K167" s="1">
        <v>1359.59</v>
      </c>
      <c r="L167" s="1">
        <v>2188.75</v>
      </c>
      <c r="M167" s="1">
        <v>1359.6</v>
      </c>
      <c r="N167" s="1">
        <v>2547.4</v>
      </c>
      <c r="O167" s="12">
        <f t="shared" si="2"/>
        <v>18976.41</v>
      </c>
    </row>
    <row r="168" spans="1:15" ht="12.75">
      <c r="A168" s="1">
        <v>169</v>
      </c>
      <c r="B168" s="1" t="s">
        <v>123</v>
      </c>
      <c r="C168" s="1">
        <v>574.86</v>
      </c>
      <c r="D168" s="1">
        <v>574.86</v>
      </c>
      <c r="E168" s="1">
        <v>574.86</v>
      </c>
      <c r="F168" s="1">
        <v>574.86</v>
      </c>
      <c r="G168" s="1">
        <v>574.86</v>
      </c>
      <c r="H168" s="1">
        <v>574.86</v>
      </c>
      <c r="I168" s="1">
        <v>574.86</v>
      </c>
      <c r="J168" s="1">
        <v>574.86</v>
      </c>
      <c r="K168" s="1">
        <v>609.7</v>
      </c>
      <c r="L168" s="1">
        <v>609.7</v>
      </c>
      <c r="M168" s="1">
        <v>609.7</v>
      </c>
      <c r="N168" s="1">
        <v>609.7</v>
      </c>
      <c r="O168" s="12">
        <f t="shared" si="2"/>
        <v>7037.679999999999</v>
      </c>
    </row>
    <row r="169" spans="1:15" ht="12.75">
      <c r="A169" s="1">
        <v>170</v>
      </c>
      <c r="B169" s="1" t="s">
        <v>124</v>
      </c>
      <c r="C169" s="1">
        <v>2175.91</v>
      </c>
      <c r="D169" s="1">
        <v>10369.11</v>
      </c>
      <c r="E169" s="1">
        <v>1180.19</v>
      </c>
      <c r="F169" s="1">
        <v>9634.19</v>
      </c>
      <c r="G169" s="1">
        <v>3012.53</v>
      </c>
      <c r="H169" s="1">
        <v>1012.65</v>
      </c>
      <c r="I169" s="1">
        <v>7981.4</v>
      </c>
      <c r="J169" s="1">
        <v>6482.64</v>
      </c>
      <c r="K169" s="1">
        <v>1064.91</v>
      </c>
      <c r="L169" s="1">
        <v>1064.91</v>
      </c>
      <c r="M169" s="1">
        <v>1064.9</v>
      </c>
      <c r="N169" s="1">
        <v>1874.1</v>
      </c>
      <c r="O169" s="12">
        <f t="shared" si="2"/>
        <v>46917.44000000001</v>
      </c>
    </row>
    <row r="170" spans="1:15" ht="12.75">
      <c r="A170" s="1">
        <v>171</v>
      </c>
      <c r="B170" s="1" t="s">
        <v>125</v>
      </c>
      <c r="C170" s="1">
        <v>593.18</v>
      </c>
      <c r="D170" s="1">
        <v>593.18</v>
      </c>
      <c r="E170" s="1">
        <v>593.18</v>
      </c>
      <c r="F170" s="1">
        <v>593.18</v>
      </c>
      <c r="G170" s="1">
        <v>593.18</v>
      </c>
      <c r="H170" s="1">
        <v>593.18</v>
      </c>
      <c r="I170" s="1">
        <v>593.18</v>
      </c>
      <c r="J170" s="1">
        <v>593.18</v>
      </c>
      <c r="K170" s="1">
        <v>629.13</v>
      </c>
      <c r="L170" s="1">
        <v>629.13</v>
      </c>
      <c r="M170" s="1">
        <v>629.1</v>
      </c>
      <c r="N170" s="1">
        <v>629.1</v>
      </c>
      <c r="O170" s="12">
        <f t="shared" si="2"/>
        <v>7261.900000000001</v>
      </c>
    </row>
    <row r="171" spans="1:15" ht="12.75">
      <c r="A171" s="1">
        <v>172</v>
      </c>
      <c r="B171" s="1" t="s">
        <v>126</v>
      </c>
      <c r="C171" s="1">
        <v>578.82</v>
      </c>
      <c r="D171" s="1">
        <v>578.82</v>
      </c>
      <c r="E171" s="1">
        <v>578.82</v>
      </c>
      <c r="F171" s="1">
        <v>578.82</v>
      </c>
      <c r="G171" s="1">
        <v>578.82</v>
      </c>
      <c r="H171" s="1">
        <v>578.82</v>
      </c>
      <c r="I171" s="1">
        <v>578.82</v>
      </c>
      <c r="J171" s="1">
        <v>578.82</v>
      </c>
      <c r="K171" s="1">
        <v>613.9</v>
      </c>
      <c r="L171" s="1">
        <v>613.9</v>
      </c>
      <c r="M171" s="1">
        <v>613.9</v>
      </c>
      <c r="N171" s="1">
        <v>613.9</v>
      </c>
      <c r="O171" s="12">
        <f t="shared" si="2"/>
        <v>7086.159999999999</v>
      </c>
    </row>
    <row r="172" spans="1:15" ht="12.75">
      <c r="A172" s="1">
        <v>173</v>
      </c>
      <c r="B172" s="1" t="s">
        <v>127</v>
      </c>
      <c r="C172" s="1">
        <v>2053.78</v>
      </c>
      <c r="D172" s="1">
        <v>2892.65</v>
      </c>
      <c r="E172" s="1">
        <v>2242.59</v>
      </c>
      <c r="F172" s="1">
        <v>2053.78</v>
      </c>
      <c r="G172" s="1">
        <v>2438.33</v>
      </c>
      <c r="H172" s="1">
        <v>2486.48</v>
      </c>
      <c r="I172" s="1">
        <v>2053.78</v>
      </c>
      <c r="J172" s="1">
        <v>2762.02</v>
      </c>
      <c r="K172" s="1">
        <v>3232.92</v>
      </c>
      <c r="L172" s="1">
        <v>3006.78</v>
      </c>
      <c r="M172" s="1">
        <v>3039.7</v>
      </c>
      <c r="N172" s="1">
        <v>3536.6</v>
      </c>
      <c r="O172" s="12">
        <f t="shared" si="2"/>
        <v>31799.41</v>
      </c>
    </row>
    <row r="173" spans="1:15" ht="12.75">
      <c r="A173" s="1">
        <v>174</v>
      </c>
      <c r="B173" s="1" t="s">
        <v>128</v>
      </c>
      <c r="C173" s="1">
        <v>595.49</v>
      </c>
      <c r="D173" s="1">
        <v>595.49</v>
      </c>
      <c r="E173" s="1">
        <v>595.49</v>
      </c>
      <c r="F173" s="1">
        <v>595.49</v>
      </c>
      <c r="G173" s="1">
        <v>595.49</v>
      </c>
      <c r="H173" s="1">
        <v>595.49</v>
      </c>
      <c r="I173" s="1">
        <v>595.49</v>
      </c>
      <c r="J173" s="1">
        <v>595.49</v>
      </c>
      <c r="K173" s="1">
        <v>631.58</v>
      </c>
      <c r="L173" s="1">
        <v>631.58</v>
      </c>
      <c r="M173" s="1">
        <v>631.6</v>
      </c>
      <c r="N173" s="1">
        <v>631.6</v>
      </c>
      <c r="O173" s="12">
        <f t="shared" si="2"/>
        <v>7290.28</v>
      </c>
    </row>
    <row r="174" spans="1:15" ht="12.75">
      <c r="A174" s="1">
        <v>175</v>
      </c>
      <c r="B174" s="1" t="s">
        <v>129</v>
      </c>
      <c r="C174" s="1">
        <v>1766.92</v>
      </c>
      <c r="D174" s="1">
        <v>2605.79</v>
      </c>
      <c r="E174" s="1">
        <v>1766.92</v>
      </c>
      <c r="F174" s="1">
        <v>1766.92</v>
      </c>
      <c r="G174" s="1">
        <v>2151.47</v>
      </c>
      <c r="H174" s="1">
        <v>1766.92</v>
      </c>
      <c r="I174" s="1">
        <v>6063.79</v>
      </c>
      <c r="J174" s="1">
        <v>2274.52</v>
      </c>
      <c r="K174" s="1">
        <v>1380.63</v>
      </c>
      <c r="L174" s="1">
        <v>1688.63</v>
      </c>
      <c r="M174" s="1">
        <v>1688.6</v>
      </c>
      <c r="N174" s="1">
        <v>3259.2</v>
      </c>
      <c r="O174" s="12">
        <f t="shared" si="2"/>
        <v>28180.31</v>
      </c>
    </row>
    <row r="175" spans="1:15" ht="12.75">
      <c r="A175" s="1">
        <v>176</v>
      </c>
      <c r="B175" s="1" t="s">
        <v>130</v>
      </c>
      <c r="C175" s="1">
        <v>2466.29</v>
      </c>
      <c r="D175" s="1">
        <v>2059.03</v>
      </c>
      <c r="E175" s="1">
        <v>2203.92</v>
      </c>
      <c r="F175" s="1">
        <v>2873.56</v>
      </c>
      <c r="G175" s="1">
        <v>2443.58</v>
      </c>
      <c r="H175" s="1">
        <v>3319.73</v>
      </c>
      <c r="I175" s="1">
        <v>8046.5</v>
      </c>
      <c r="J175" s="1">
        <v>3322.28</v>
      </c>
      <c r="K175" s="1">
        <v>2005.18</v>
      </c>
      <c r="L175" s="1">
        <v>2005.18</v>
      </c>
      <c r="M175" s="1">
        <v>2005.2</v>
      </c>
      <c r="N175" s="1">
        <v>2005.2</v>
      </c>
      <c r="O175" s="12">
        <f t="shared" si="2"/>
        <v>34755.65</v>
      </c>
    </row>
    <row r="176" spans="1:15" ht="12.75">
      <c r="A176" s="1">
        <v>177</v>
      </c>
      <c r="B176" s="1" t="s">
        <v>131</v>
      </c>
      <c r="C176" s="1">
        <v>1538.29</v>
      </c>
      <c r="D176" s="1">
        <v>2377.16</v>
      </c>
      <c r="E176" s="1">
        <v>1675.97</v>
      </c>
      <c r="F176" s="1">
        <v>1996.92</v>
      </c>
      <c r="G176" s="1">
        <v>2705.5</v>
      </c>
      <c r="H176" s="1">
        <v>5574.83</v>
      </c>
      <c r="I176" s="1">
        <v>2928.81</v>
      </c>
      <c r="J176" s="1">
        <v>2705.16</v>
      </c>
      <c r="K176" s="1">
        <v>2078.79</v>
      </c>
      <c r="L176" s="1">
        <v>2919.52</v>
      </c>
      <c r="M176" s="1">
        <v>3844.8</v>
      </c>
      <c r="N176" s="1">
        <v>1620.2</v>
      </c>
      <c r="O176" s="12">
        <f t="shared" si="2"/>
        <v>31965.95</v>
      </c>
    </row>
    <row r="177" spans="1:15" ht="12.75">
      <c r="A177" s="1">
        <v>178</v>
      </c>
      <c r="B177" s="1" t="s">
        <v>89</v>
      </c>
      <c r="C177" s="1">
        <v>1868.41</v>
      </c>
      <c r="D177" s="1">
        <v>5455.67</v>
      </c>
      <c r="E177" s="1">
        <v>1605.97</v>
      </c>
      <c r="F177" s="1">
        <v>1868.41</v>
      </c>
      <c r="G177" s="1">
        <v>1845.59</v>
      </c>
      <c r="H177" s="1">
        <v>2721.74</v>
      </c>
      <c r="I177" s="1">
        <v>1566.72</v>
      </c>
      <c r="J177" s="1">
        <v>2724.29</v>
      </c>
      <c r="K177" s="1">
        <v>1547.22</v>
      </c>
      <c r="L177" s="1">
        <v>1547.22</v>
      </c>
      <c r="M177" s="1">
        <v>1547.2</v>
      </c>
      <c r="N177" s="1">
        <v>2748.6</v>
      </c>
      <c r="O177" s="12">
        <f t="shared" si="2"/>
        <v>27047.04</v>
      </c>
    </row>
    <row r="178" spans="1:15" ht="12.75">
      <c r="A178" s="1">
        <v>179</v>
      </c>
      <c r="B178" s="1" t="s">
        <v>90</v>
      </c>
      <c r="C178" s="1">
        <v>5137.7</v>
      </c>
      <c r="D178" s="1">
        <v>2241.36</v>
      </c>
      <c r="E178" s="1">
        <v>4690.83</v>
      </c>
      <c r="F178" s="1">
        <v>3324.92</v>
      </c>
      <c r="G178" s="1">
        <v>4781.92</v>
      </c>
      <c r="H178" s="1">
        <v>8034.81</v>
      </c>
      <c r="I178" s="1">
        <v>7602</v>
      </c>
      <c r="J178" s="1">
        <v>3284.5</v>
      </c>
      <c r="K178" s="1">
        <v>31115.26</v>
      </c>
      <c r="L178" s="1">
        <v>3052.24</v>
      </c>
      <c r="M178" s="1">
        <v>4968.6</v>
      </c>
      <c r="N178" s="1">
        <v>8518.8</v>
      </c>
      <c r="O178" s="12">
        <f t="shared" si="2"/>
        <v>86752.94000000002</v>
      </c>
    </row>
    <row r="179" spans="1:15" ht="12.75">
      <c r="A179" s="1">
        <v>180</v>
      </c>
      <c r="B179" s="1" t="s">
        <v>91</v>
      </c>
      <c r="C179" s="1">
        <v>1568.88</v>
      </c>
      <c r="D179" s="1">
        <v>8413.41</v>
      </c>
      <c r="E179" s="1">
        <v>1709.59</v>
      </c>
      <c r="F179" s="1">
        <v>1568.88</v>
      </c>
      <c r="G179" s="1">
        <v>19745.69</v>
      </c>
      <c r="H179" s="1">
        <v>28481.38</v>
      </c>
      <c r="I179" s="1">
        <v>5986.9</v>
      </c>
      <c r="J179" s="1">
        <v>2226.96</v>
      </c>
      <c r="K179" s="1">
        <v>4364.03</v>
      </c>
      <c r="L179" s="1">
        <v>2493.28</v>
      </c>
      <c r="M179" s="1">
        <v>5779.3</v>
      </c>
      <c r="N179" s="1">
        <v>1652.6</v>
      </c>
      <c r="O179" s="12">
        <f t="shared" si="2"/>
        <v>83990.90000000001</v>
      </c>
    </row>
    <row r="180" spans="1:15" ht="12.75">
      <c r="A180" s="1">
        <v>181</v>
      </c>
      <c r="B180" s="1" t="s">
        <v>92</v>
      </c>
      <c r="C180" s="1">
        <v>1559.55</v>
      </c>
      <c r="D180" s="1">
        <v>2398.4</v>
      </c>
      <c r="E180" s="1">
        <v>1699.34</v>
      </c>
      <c r="F180" s="1">
        <v>1559.55</v>
      </c>
      <c r="G180" s="1">
        <v>1944.1</v>
      </c>
      <c r="H180" s="1">
        <v>1992.25</v>
      </c>
      <c r="I180" s="1">
        <v>1700.1</v>
      </c>
      <c r="J180" s="1">
        <v>2267.79</v>
      </c>
      <c r="K180" s="1">
        <v>2709.54</v>
      </c>
      <c r="L180" s="1">
        <v>2483.4</v>
      </c>
      <c r="M180" s="1">
        <v>1642.7</v>
      </c>
      <c r="N180" s="1">
        <v>1642.7</v>
      </c>
      <c r="O180" s="12">
        <f t="shared" si="2"/>
        <v>23599.420000000006</v>
      </c>
    </row>
    <row r="181" spans="1:15" ht="12.75">
      <c r="A181" s="1">
        <v>182</v>
      </c>
      <c r="B181" s="1" t="s">
        <v>93</v>
      </c>
      <c r="C181" s="1">
        <v>882.26</v>
      </c>
      <c r="D181" s="1">
        <v>882.26</v>
      </c>
      <c r="E181" s="1">
        <v>882.26</v>
      </c>
      <c r="F181" s="1">
        <v>882.26</v>
      </c>
      <c r="G181" s="1">
        <v>882.26</v>
      </c>
      <c r="H181" s="1">
        <v>882.26</v>
      </c>
      <c r="I181" s="1">
        <v>882.26</v>
      </c>
      <c r="J181" s="1">
        <v>882.26</v>
      </c>
      <c r="K181" s="1">
        <v>935.73</v>
      </c>
      <c r="L181" s="1">
        <v>935.73</v>
      </c>
      <c r="M181" s="1">
        <v>935.7</v>
      </c>
      <c r="N181" s="1">
        <v>935.7</v>
      </c>
      <c r="O181" s="12">
        <f t="shared" si="2"/>
        <v>10800.940000000002</v>
      </c>
    </row>
    <row r="182" spans="1:15" ht="12.75">
      <c r="A182" s="1">
        <v>183</v>
      </c>
      <c r="B182" s="1" t="s">
        <v>94</v>
      </c>
      <c r="C182" s="1">
        <v>1506.22</v>
      </c>
      <c r="D182" s="1">
        <v>4502.19</v>
      </c>
      <c r="E182" s="1">
        <v>1640.71</v>
      </c>
      <c r="F182" s="1">
        <v>1506.22</v>
      </c>
      <c r="G182" s="1">
        <v>1890.77</v>
      </c>
      <c r="H182" s="1">
        <v>5084.13</v>
      </c>
      <c r="I182" s="1">
        <v>1506.22</v>
      </c>
      <c r="J182" s="1">
        <v>2214.46</v>
      </c>
      <c r="K182" s="1">
        <v>2653.06</v>
      </c>
      <c r="L182" s="1">
        <v>2426.92</v>
      </c>
      <c r="M182" s="1">
        <v>1586.2</v>
      </c>
      <c r="N182" s="1">
        <v>1586.2</v>
      </c>
      <c r="O182" s="12">
        <f t="shared" si="2"/>
        <v>28103.300000000003</v>
      </c>
    </row>
    <row r="183" spans="1:15" ht="12.75">
      <c r="A183" s="1">
        <v>184</v>
      </c>
      <c r="B183" s="1" t="s">
        <v>95</v>
      </c>
      <c r="C183" s="1">
        <v>907.01</v>
      </c>
      <c r="D183" s="1">
        <v>907.01</v>
      </c>
      <c r="E183" s="1">
        <v>907.01</v>
      </c>
      <c r="F183" s="1">
        <v>907.01</v>
      </c>
      <c r="G183" s="1">
        <v>907.01</v>
      </c>
      <c r="H183" s="1">
        <v>907.01</v>
      </c>
      <c r="I183" s="1">
        <v>907.01</v>
      </c>
      <c r="J183" s="1">
        <v>907.01</v>
      </c>
      <c r="K183" s="1">
        <v>961.98</v>
      </c>
      <c r="L183" s="1">
        <v>961.98</v>
      </c>
      <c r="M183" s="1">
        <v>962</v>
      </c>
      <c r="N183" s="1">
        <v>962</v>
      </c>
      <c r="O183" s="12">
        <f t="shared" si="2"/>
        <v>11104.04</v>
      </c>
    </row>
    <row r="184" spans="1:15" ht="12.75">
      <c r="A184" s="1">
        <v>185</v>
      </c>
      <c r="B184" s="1" t="s">
        <v>96</v>
      </c>
      <c r="C184" s="1">
        <v>2423.05</v>
      </c>
      <c r="D184" s="1">
        <v>3261.92</v>
      </c>
      <c r="E184" s="1">
        <v>2648.49</v>
      </c>
      <c r="F184" s="1">
        <v>7838.6</v>
      </c>
      <c r="G184" s="1">
        <v>8322.33</v>
      </c>
      <c r="H184" s="1">
        <v>2855.75</v>
      </c>
      <c r="I184" s="1">
        <v>2423.05</v>
      </c>
      <c r="J184" s="1">
        <v>3107.88</v>
      </c>
      <c r="K184" s="1">
        <v>5268.58</v>
      </c>
      <c r="L184" s="1">
        <v>3473.77</v>
      </c>
      <c r="M184" s="1">
        <v>4874.2</v>
      </c>
      <c r="N184" s="1">
        <v>2557.1</v>
      </c>
      <c r="O184" s="12">
        <f t="shared" si="2"/>
        <v>49054.719999999994</v>
      </c>
    </row>
    <row r="185" spans="1:15" ht="12.75">
      <c r="A185" s="1">
        <v>186</v>
      </c>
      <c r="B185" s="1" t="s">
        <v>97</v>
      </c>
      <c r="C185" s="1">
        <v>3076.91</v>
      </c>
      <c r="D185" s="1">
        <v>2718.83</v>
      </c>
      <c r="E185" s="1">
        <v>2051.53</v>
      </c>
      <c r="F185" s="1">
        <v>1879.96</v>
      </c>
      <c r="G185" s="1">
        <v>2264.51</v>
      </c>
      <c r="H185" s="1">
        <v>2312.66</v>
      </c>
      <c r="I185" s="1">
        <v>1879.96</v>
      </c>
      <c r="J185" s="1">
        <v>3310.5</v>
      </c>
      <c r="K185" s="1">
        <v>3912.85</v>
      </c>
      <c r="L185" s="1">
        <v>2898.65</v>
      </c>
      <c r="M185" s="1">
        <v>3546.6</v>
      </c>
      <c r="N185" s="1">
        <v>2160.8</v>
      </c>
      <c r="O185" s="12">
        <f t="shared" si="2"/>
        <v>32013.76</v>
      </c>
    </row>
    <row r="186" spans="1:15" ht="12.75">
      <c r="A186" s="1">
        <v>187</v>
      </c>
      <c r="B186" s="1" t="s">
        <v>98</v>
      </c>
      <c r="C186" s="1">
        <v>36829.62</v>
      </c>
      <c r="D186" s="1">
        <v>25542.05</v>
      </c>
      <c r="E186" s="1">
        <v>48351.3</v>
      </c>
      <c r="F186" s="1">
        <v>43943.26</v>
      </c>
      <c r="G186" s="1">
        <v>30878.53</v>
      </c>
      <c r="H186" s="1">
        <v>54226.49</v>
      </c>
      <c r="I186" s="1">
        <v>81246.28</v>
      </c>
      <c r="J186" s="1">
        <v>56255.91</v>
      </c>
      <c r="K186" s="1">
        <v>53103.34</v>
      </c>
      <c r="L186" s="1">
        <v>56599.16</v>
      </c>
      <c r="M186" s="1">
        <v>40205.4</v>
      </c>
      <c r="N186" s="1">
        <v>42957.1</v>
      </c>
      <c r="O186" s="12">
        <f t="shared" si="2"/>
        <v>570138.4400000001</v>
      </c>
    </row>
    <row r="187" spans="1:15" ht="12.75">
      <c r="A187" s="1">
        <v>188</v>
      </c>
      <c r="B187" s="1" t="s">
        <v>99</v>
      </c>
      <c r="C187" s="1">
        <v>1909.8</v>
      </c>
      <c r="D187" s="1">
        <v>2748.67</v>
      </c>
      <c r="E187" s="1">
        <v>2084.33</v>
      </c>
      <c r="F187" s="1">
        <v>2215.55</v>
      </c>
      <c r="G187" s="1">
        <v>15985.86</v>
      </c>
      <c r="H187" s="1">
        <v>10759.06</v>
      </c>
      <c r="I187" s="1">
        <v>2368.43</v>
      </c>
      <c r="J187" s="1">
        <v>2876.03</v>
      </c>
      <c r="K187" s="1">
        <v>2472.21</v>
      </c>
      <c r="L187" s="1">
        <v>3388.88</v>
      </c>
      <c r="M187" s="1">
        <v>2472.2</v>
      </c>
      <c r="N187" s="1">
        <v>2013.6</v>
      </c>
      <c r="O187" s="12">
        <f t="shared" si="2"/>
        <v>51294.61999999999</v>
      </c>
    </row>
    <row r="188" spans="1:15" ht="12.75">
      <c r="A188" s="1">
        <v>189</v>
      </c>
      <c r="B188" s="1" t="s">
        <v>100</v>
      </c>
      <c r="C188" s="1">
        <v>1922.86</v>
      </c>
      <c r="D188" s="1">
        <v>2761.73</v>
      </c>
      <c r="E188" s="1">
        <v>2098.68</v>
      </c>
      <c r="F188" s="1">
        <v>1922.86</v>
      </c>
      <c r="G188" s="1">
        <v>2307.41</v>
      </c>
      <c r="H188" s="1">
        <v>2355.56</v>
      </c>
      <c r="I188" s="1">
        <v>1922.86</v>
      </c>
      <c r="J188" s="1">
        <v>3453.83</v>
      </c>
      <c r="K188" s="1">
        <v>2743.74</v>
      </c>
      <c r="L188" s="1">
        <v>2944.07</v>
      </c>
      <c r="M188" s="1">
        <v>7354.4</v>
      </c>
      <c r="N188" s="1">
        <v>2027.4</v>
      </c>
      <c r="O188" s="12">
        <f t="shared" si="2"/>
        <v>33815.4</v>
      </c>
    </row>
    <row r="189" spans="1:15" ht="12.75">
      <c r="A189" s="1">
        <v>190</v>
      </c>
      <c r="B189" s="1" t="s">
        <v>101</v>
      </c>
      <c r="C189" s="1">
        <v>193321.42</v>
      </c>
      <c r="D189" s="2">
        <v>132765.73</v>
      </c>
      <c r="E189" s="1">
        <v>91034.88</v>
      </c>
      <c r="F189" s="1">
        <v>97917.35</v>
      </c>
      <c r="G189" s="1">
        <v>47408.73</v>
      </c>
      <c r="H189" s="1">
        <v>108888.17</v>
      </c>
      <c r="I189" s="1">
        <v>127511.56</v>
      </c>
      <c r="J189" s="1">
        <v>64549.66</v>
      </c>
      <c r="K189" s="1">
        <v>111516.9</v>
      </c>
      <c r="L189" s="1">
        <v>371379.7</v>
      </c>
      <c r="M189" s="1">
        <v>135310.4</v>
      </c>
      <c r="N189" s="1">
        <v>83366.6</v>
      </c>
      <c r="O189" s="12">
        <f t="shared" si="2"/>
        <v>1564971.1</v>
      </c>
    </row>
    <row r="190" spans="1:15" ht="12.75">
      <c r="A190" s="1">
        <v>191</v>
      </c>
      <c r="B190" s="1" t="s">
        <v>102</v>
      </c>
      <c r="C190" s="1">
        <v>1910.55</v>
      </c>
      <c r="D190" s="1">
        <v>2749.42</v>
      </c>
      <c r="E190" s="1">
        <v>2085.15</v>
      </c>
      <c r="F190" s="1">
        <v>1910.55</v>
      </c>
      <c r="G190" s="1">
        <v>2295.1</v>
      </c>
      <c r="H190" s="1">
        <v>2343.25</v>
      </c>
      <c r="I190" s="1">
        <v>1910.55</v>
      </c>
      <c r="J190" s="1">
        <v>3391.25</v>
      </c>
      <c r="K190" s="1">
        <v>2730.71</v>
      </c>
      <c r="L190" s="1">
        <v>2931.04</v>
      </c>
      <c r="M190" s="1">
        <v>6070.5</v>
      </c>
      <c r="N190" s="1">
        <v>2014.4</v>
      </c>
      <c r="O190" s="12">
        <f t="shared" si="2"/>
        <v>32342.47</v>
      </c>
    </row>
    <row r="191" spans="1:15" ht="12.75">
      <c r="A191" s="1">
        <v>192</v>
      </c>
      <c r="B191" s="1" t="s">
        <v>103</v>
      </c>
      <c r="C191" s="1">
        <v>1497.64</v>
      </c>
      <c r="D191" s="1">
        <v>7868.21</v>
      </c>
      <c r="E191" s="1">
        <v>1631.28</v>
      </c>
      <c r="F191" s="1">
        <v>1497.64</v>
      </c>
      <c r="G191" s="1">
        <v>1882.19</v>
      </c>
      <c r="H191" s="1">
        <v>1930.34</v>
      </c>
      <c r="I191" s="1">
        <v>14227.04</v>
      </c>
      <c r="J191" s="1">
        <v>4810.93</v>
      </c>
      <c r="K191" s="1">
        <v>12380.18</v>
      </c>
      <c r="L191" s="1">
        <v>2493.77</v>
      </c>
      <c r="M191" s="1">
        <v>2359.4</v>
      </c>
      <c r="N191" s="1">
        <v>1577.1</v>
      </c>
      <c r="O191" s="12">
        <f t="shared" si="2"/>
        <v>54155.72</v>
      </c>
    </row>
    <row r="192" spans="1:15" ht="12.75">
      <c r="A192" s="1">
        <v>193</v>
      </c>
      <c r="B192" s="1" t="s">
        <v>104</v>
      </c>
      <c r="C192" s="1">
        <v>2440.58</v>
      </c>
      <c r="D192" s="1">
        <v>3279.45</v>
      </c>
      <c r="E192" s="1">
        <v>3128.45</v>
      </c>
      <c r="F192" s="1">
        <v>2440.58</v>
      </c>
      <c r="G192" s="1">
        <v>8388.39</v>
      </c>
      <c r="H192" s="1">
        <v>2873.28</v>
      </c>
      <c r="I192" s="1">
        <v>12357.16</v>
      </c>
      <c r="J192" s="1">
        <v>6658.12</v>
      </c>
      <c r="K192" s="1">
        <v>5683.13</v>
      </c>
      <c r="L192" s="1">
        <v>3525.95</v>
      </c>
      <c r="M192" s="1">
        <v>2575.7</v>
      </c>
      <c r="N192" s="1">
        <v>2575.7</v>
      </c>
      <c r="O192" s="12">
        <f t="shared" si="2"/>
        <v>55926.48999999999</v>
      </c>
    </row>
    <row r="193" spans="1:15" ht="12.75">
      <c r="A193" s="1">
        <v>194</v>
      </c>
      <c r="B193" s="1" t="s">
        <v>411</v>
      </c>
      <c r="C193" s="1">
        <v>2588.29</v>
      </c>
      <c r="D193" s="1">
        <v>8088.4</v>
      </c>
      <c r="E193" s="1">
        <v>3509.86</v>
      </c>
      <c r="F193" s="1">
        <v>3254.71</v>
      </c>
      <c r="G193" s="1">
        <v>3049.74</v>
      </c>
      <c r="H193" s="1">
        <v>2588.29</v>
      </c>
      <c r="I193" s="1">
        <v>5132.13</v>
      </c>
      <c r="J193" s="1">
        <v>4231.76</v>
      </c>
      <c r="K193" s="1">
        <v>5916.48</v>
      </c>
      <c r="L193" s="1">
        <v>8798.92</v>
      </c>
      <c r="M193" s="1">
        <v>12174.9</v>
      </c>
      <c r="N193" s="1">
        <v>9979.6</v>
      </c>
      <c r="O193" s="12">
        <f t="shared" si="2"/>
        <v>69313.08</v>
      </c>
    </row>
    <row r="194" spans="1:15" ht="12.75">
      <c r="A194" s="1">
        <v>195</v>
      </c>
      <c r="B194" s="1" t="s">
        <v>105</v>
      </c>
      <c r="C194" s="1">
        <v>2148.81</v>
      </c>
      <c r="D194" s="1">
        <v>2148.81</v>
      </c>
      <c r="E194" s="1">
        <v>2148.81</v>
      </c>
      <c r="F194" s="1">
        <v>3147.47</v>
      </c>
      <c r="G194" s="1">
        <v>2533.36</v>
      </c>
      <c r="H194" s="1">
        <v>1029.81</v>
      </c>
      <c r="I194" s="1">
        <v>1029.81</v>
      </c>
      <c r="J194" s="1">
        <v>1788.2</v>
      </c>
      <c r="K194" s="1">
        <v>20404.42</v>
      </c>
      <c r="L194" s="1">
        <v>12083.89</v>
      </c>
      <c r="M194" s="1">
        <v>2673.3</v>
      </c>
      <c r="N194" s="1">
        <v>2354.9</v>
      </c>
      <c r="O194" s="12">
        <f t="shared" si="2"/>
        <v>53491.590000000004</v>
      </c>
    </row>
    <row r="195" spans="1:15" ht="12.75">
      <c r="A195" s="1">
        <v>196</v>
      </c>
      <c r="B195" s="1" t="s">
        <v>106</v>
      </c>
      <c r="C195" s="1">
        <v>1481.97</v>
      </c>
      <c r="D195" s="1">
        <v>2320.84</v>
      </c>
      <c r="E195" s="1">
        <v>1614.06</v>
      </c>
      <c r="F195" s="1">
        <v>8270.76</v>
      </c>
      <c r="G195" s="1">
        <v>1866.52</v>
      </c>
      <c r="H195" s="1">
        <v>29727.56</v>
      </c>
      <c r="I195" s="1">
        <v>1481.97</v>
      </c>
      <c r="J195" s="1">
        <v>11017.26</v>
      </c>
      <c r="K195" s="1">
        <v>2276.85</v>
      </c>
      <c r="L195" s="1">
        <v>2477.18</v>
      </c>
      <c r="M195" s="1">
        <v>13829.3</v>
      </c>
      <c r="N195" s="1">
        <v>1560.5</v>
      </c>
      <c r="O195" s="12">
        <f t="shared" si="2"/>
        <v>77924.77</v>
      </c>
    </row>
    <row r="196" spans="1:15" ht="12.75">
      <c r="A196" s="1">
        <v>197</v>
      </c>
      <c r="B196" s="1" t="s">
        <v>412</v>
      </c>
      <c r="C196" s="1">
        <v>3210.45</v>
      </c>
      <c r="D196" s="1">
        <v>3210.45</v>
      </c>
      <c r="E196" s="1">
        <v>3210.45</v>
      </c>
      <c r="F196" s="1">
        <v>3210.45</v>
      </c>
      <c r="G196" s="1">
        <v>3595</v>
      </c>
      <c r="H196" s="1">
        <v>2091.45</v>
      </c>
      <c r="I196" s="1">
        <v>2091.45</v>
      </c>
      <c r="J196" s="1">
        <v>2849.84</v>
      </c>
      <c r="K196" s="16">
        <v>2439</v>
      </c>
      <c r="L196" s="1">
        <v>2497.33</v>
      </c>
      <c r="M196" s="1">
        <v>2757.4</v>
      </c>
      <c r="N196" s="1">
        <v>2400.7</v>
      </c>
      <c r="O196" s="12">
        <f t="shared" si="2"/>
        <v>33563.97</v>
      </c>
    </row>
    <row r="197" spans="1:15" ht="12.75">
      <c r="A197" s="1">
        <v>198</v>
      </c>
      <c r="B197" s="1" t="s">
        <v>107</v>
      </c>
      <c r="C197" s="1">
        <v>1665.11</v>
      </c>
      <c r="D197" s="1">
        <v>6747.86</v>
      </c>
      <c r="E197" s="1">
        <v>1964.26</v>
      </c>
      <c r="F197" s="1">
        <v>1665.11</v>
      </c>
      <c r="G197" s="1">
        <v>8275.45</v>
      </c>
      <c r="H197" s="1">
        <v>2097.81</v>
      </c>
      <c r="I197" s="1">
        <v>1665.11</v>
      </c>
      <c r="J197" s="1">
        <v>4995.06</v>
      </c>
      <c r="K197" s="1">
        <v>2470.8</v>
      </c>
      <c r="L197" s="1">
        <v>2671.13</v>
      </c>
      <c r="M197" s="1">
        <v>1754.5</v>
      </c>
      <c r="N197" s="1">
        <v>1754.5</v>
      </c>
      <c r="O197" s="12">
        <f t="shared" si="2"/>
        <v>37726.700000000004</v>
      </c>
    </row>
    <row r="198" spans="1:15" ht="12.75">
      <c r="A198" s="1">
        <v>199</v>
      </c>
      <c r="B198" s="1" t="s">
        <v>108</v>
      </c>
      <c r="C198" s="1">
        <v>1019.42</v>
      </c>
      <c r="D198" s="1">
        <v>1019.42</v>
      </c>
      <c r="E198" s="1">
        <v>1019.42</v>
      </c>
      <c r="F198" s="1">
        <v>2112.85</v>
      </c>
      <c r="G198" s="1">
        <v>1403.97</v>
      </c>
      <c r="H198" s="1">
        <v>1019.42</v>
      </c>
      <c r="I198" s="1">
        <v>1019.42</v>
      </c>
      <c r="J198" s="1">
        <v>1777.81</v>
      </c>
      <c r="K198" s="1">
        <v>1429.03</v>
      </c>
      <c r="L198" s="1">
        <v>1386.57</v>
      </c>
      <c r="M198" s="1">
        <v>1747.5</v>
      </c>
      <c r="N198" s="1">
        <v>1390.7</v>
      </c>
      <c r="O198" s="12">
        <f aca="true" t="shared" si="3" ref="O198:O261">SUM(C198:N198)</f>
        <v>16345.53</v>
      </c>
    </row>
    <row r="199" spans="1:15" ht="12.75">
      <c r="A199" s="1">
        <v>200</v>
      </c>
      <c r="B199" s="1" t="s">
        <v>413</v>
      </c>
      <c r="C199" s="1">
        <v>768.58</v>
      </c>
      <c r="D199" s="1">
        <v>768.58</v>
      </c>
      <c r="E199" s="1">
        <v>768.57</v>
      </c>
      <c r="F199" s="1">
        <v>768.57</v>
      </c>
      <c r="G199" s="1">
        <v>768.57</v>
      </c>
      <c r="H199" s="1">
        <v>768.57</v>
      </c>
      <c r="I199" s="1">
        <v>768.57</v>
      </c>
      <c r="J199" s="1">
        <v>768.57</v>
      </c>
      <c r="K199" s="1">
        <v>815.15</v>
      </c>
      <c r="L199" s="1">
        <v>815.15</v>
      </c>
      <c r="M199" s="1">
        <v>815.2</v>
      </c>
      <c r="N199" s="1">
        <v>815.2</v>
      </c>
      <c r="O199" s="12">
        <f t="shared" si="3"/>
        <v>9409.28</v>
      </c>
    </row>
    <row r="200" spans="1:15" ht="12.75">
      <c r="A200" s="1">
        <v>201</v>
      </c>
      <c r="B200" s="1" t="s">
        <v>414</v>
      </c>
      <c r="C200" s="1">
        <v>635.58</v>
      </c>
      <c r="D200" s="1">
        <v>635.58</v>
      </c>
      <c r="E200" s="1">
        <v>635.58</v>
      </c>
      <c r="F200" s="1">
        <v>635.58</v>
      </c>
      <c r="G200" s="1">
        <v>635.58</v>
      </c>
      <c r="H200" s="1">
        <v>635.58</v>
      </c>
      <c r="I200" s="1">
        <v>635.58</v>
      </c>
      <c r="J200" s="1">
        <v>635.58</v>
      </c>
      <c r="K200" s="1">
        <v>674.1</v>
      </c>
      <c r="L200" s="1">
        <v>674.1</v>
      </c>
      <c r="M200" s="1">
        <v>674.1</v>
      </c>
      <c r="N200" s="1">
        <v>674.1</v>
      </c>
      <c r="O200" s="12">
        <f t="shared" si="3"/>
        <v>7781.040000000002</v>
      </c>
    </row>
    <row r="201" spans="1:15" ht="12.75">
      <c r="A201" s="1">
        <v>202</v>
      </c>
      <c r="B201" s="1" t="s">
        <v>223</v>
      </c>
      <c r="C201" s="1">
        <v>5177.94</v>
      </c>
      <c r="D201" s="1">
        <v>3343.29</v>
      </c>
      <c r="E201" s="1">
        <v>5571.31</v>
      </c>
      <c r="F201" s="1">
        <v>3761.28</v>
      </c>
      <c r="G201" s="1">
        <v>7426.75</v>
      </c>
      <c r="H201" s="1">
        <v>2184.23</v>
      </c>
      <c r="I201" s="1">
        <v>22852.52</v>
      </c>
      <c r="J201" s="1">
        <v>26888.94</v>
      </c>
      <c r="K201" s="1">
        <v>4944.11</v>
      </c>
      <c r="L201" s="1">
        <v>2093.39</v>
      </c>
      <c r="M201" s="1">
        <v>6058.2</v>
      </c>
      <c r="N201" s="1">
        <v>2836.3</v>
      </c>
      <c r="O201" s="12">
        <f t="shared" si="3"/>
        <v>93138.26</v>
      </c>
    </row>
    <row r="202" spans="1:15" ht="12.75">
      <c r="A202" s="1">
        <v>203</v>
      </c>
      <c r="B202" s="1" t="s">
        <v>415</v>
      </c>
      <c r="C202" s="1">
        <v>201.14</v>
      </c>
      <c r="D202" s="1">
        <v>201.14</v>
      </c>
      <c r="E202" s="1">
        <v>201.14</v>
      </c>
      <c r="F202" s="1">
        <v>201.14</v>
      </c>
      <c r="G202" s="1">
        <v>431.87</v>
      </c>
      <c r="H202" s="1">
        <v>201.14</v>
      </c>
      <c r="I202" s="1">
        <v>201.14</v>
      </c>
      <c r="J202" s="1">
        <v>554.92</v>
      </c>
      <c r="K202" s="1">
        <v>213.33</v>
      </c>
      <c r="L202" s="1">
        <v>213.33</v>
      </c>
      <c r="M202" s="1">
        <v>213.3</v>
      </c>
      <c r="N202" s="1">
        <v>213.3</v>
      </c>
      <c r="O202" s="12">
        <f t="shared" si="3"/>
        <v>3046.89</v>
      </c>
    </row>
    <row r="203" spans="1:15" ht="12.75">
      <c r="A203" s="1">
        <v>204</v>
      </c>
      <c r="B203" s="1" t="s">
        <v>221</v>
      </c>
      <c r="C203" s="1">
        <v>267.3</v>
      </c>
      <c r="D203" s="1">
        <v>267.3</v>
      </c>
      <c r="E203" s="1">
        <v>267.3</v>
      </c>
      <c r="F203" s="1">
        <v>267.3</v>
      </c>
      <c r="G203" s="1">
        <v>498.03</v>
      </c>
      <c r="H203" s="1">
        <v>267.3</v>
      </c>
      <c r="I203" s="1">
        <v>267.3</v>
      </c>
      <c r="J203" s="1">
        <v>621.08</v>
      </c>
      <c r="K203" s="1">
        <v>283.5</v>
      </c>
      <c r="L203" s="1">
        <v>283.5</v>
      </c>
      <c r="M203" s="1">
        <v>283.5</v>
      </c>
      <c r="N203" s="1">
        <v>283.5</v>
      </c>
      <c r="O203" s="12">
        <f t="shared" si="3"/>
        <v>3856.91</v>
      </c>
    </row>
    <row r="204" spans="1:15" ht="12.75">
      <c r="A204" s="1">
        <v>205</v>
      </c>
      <c r="B204" s="1" t="s">
        <v>222</v>
      </c>
      <c r="C204" s="1">
        <v>199.49</v>
      </c>
      <c r="D204" s="1">
        <v>199.49</v>
      </c>
      <c r="E204" s="1">
        <v>199.49</v>
      </c>
      <c r="F204" s="1">
        <v>199.49</v>
      </c>
      <c r="G204" s="1">
        <v>430.22</v>
      </c>
      <c r="H204" s="1">
        <v>199.49</v>
      </c>
      <c r="I204" s="1">
        <v>199.49</v>
      </c>
      <c r="J204" s="1">
        <v>553.27</v>
      </c>
      <c r="K204" s="1">
        <v>211.58</v>
      </c>
      <c r="L204" s="1">
        <v>211.58</v>
      </c>
      <c r="M204" s="1">
        <v>211.6</v>
      </c>
      <c r="N204" s="1">
        <v>211.6</v>
      </c>
      <c r="O204" s="12">
        <f t="shared" si="3"/>
        <v>3026.79</v>
      </c>
    </row>
    <row r="205" spans="1:15" ht="12.75">
      <c r="A205" s="1">
        <v>206</v>
      </c>
      <c r="B205" s="1" t="s">
        <v>224</v>
      </c>
      <c r="C205" s="1">
        <v>4684.4</v>
      </c>
      <c r="D205" s="1">
        <v>4211.6</v>
      </c>
      <c r="E205" s="1">
        <v>5967.33</v>
      </c>
      <c r="F205" s="1">
        <v>4369.72</v>
      </c>
      <c r="G205" s="1">
        <v>9762.06</v>
      </c>
      <c r="H205" s="1">
        <v>4758.16</v>
      </c>
      <c r="I205" s="1">
        <v>5721.31</v>
      </c>
      <c r="J205" s="1">
        <v>3804.78</v>
      </c>
      <c r="K205" s="1">
        <v>4275.63</v>
      </c>
      <c r="L205" s="1">
        <v>11461.14</v>
      </c>
      <c r="M205" s="1">
        <v>7483.3</v>
      </c>
      <c r="N205" s="1">
        <v>5053.1</v>
      </c>
      <c r="O205" s="12">
        <f t="shared" si="3"/>
        <v>71552.53</v>
      </c>
    </row>
    <row r="206" spans="1:15" ht="12.75">
      <c r="A206" s="1">
        <v>207</v>
      </c>
      <c r="B206" s="1" t="s">
        <v>225</v>
      </c>
      <c r="C206" s="1">
        <v>4913.58</v>
      </c>
      <c r="D206" s="1">
        <v>3881.03</v>
      </c>
      <c r="E206" s="1">
        <v>5927.26</v>
      </c>
      <c r="F206" s="1">
        <v>4604.31</v>
      </c>
      <c r="G206" s="1">
        <v>4321.28</v>
      </c>
      <c r="H206" s="1">
        <v>3654.41</v>
      </c>
      <c r="I206" s="1">
        <v>5689.98</v>
      </c>
      <c r="J206" s="1">
        <v>3402.94</v>
      </c>
      <c r="K206" s="1">
        <v>3332.74</v>
      </c>
      <c r="L206" s="1">
        <v>3290.28</v>
      </c>
      <c r="M206" s="1">
        <v>4075.8</v>
      </c>
      <c r="N206" s="1">
        <v>3226.6</v>
      </c>
      <c r="O206" s="12">
        <f t="shared" si="3"/>
        <v>50320.21</v>
      </c>
    </row>
    <row r="207" spans="1:15" ht="12.75">
      <c r="A207" s="1">
        <v>208</v>
      </c>
      <c r="B207" s="1" t="s">
        <v>226</v>
      </c>
      <c r="C207" s="1">
        <v>4758.63</v>
      </c>
      <c r="D207" s="1">
        <v>4350.31</v>
      </c>
      <c r="E207" s="1">
        <v>6062.25</v>
      </c>
      <c r="F207" s="1">
        <v>4443.95</v>
      </c>
      <c r="G207" s="1">
        <v>4426.84</v>
      </c>
      <c r="H207" s="1">
        <v>3759.97</v>
      </c>
      <c r="I207" s="1">
        <v>11083.26</v>
      </c>
      <c r="J207" s="1">
        <v>9977.19</v>
      </c>
      <c r="K207" s="1">
        <v>3511.45</v>
      </c>
      <c r="L207" s="1">
        <v>3402.06</v>
      </c>
      <c r="M207" s="1">
        <v>4554.8</v>
      </c>
      <c r="N207" s="1">
        <v>4256.3</v>
      </c>
      <c r="O207" s="12">
        <f t="shared" si="3"/>
        <v>64587.01</v>
      </c>
    </row>
    <row r="208" spans="1:15" ht="12.75">
      <c r="A208" s="1">
        <v>209</v>
      </c>
      <c r="B208" s="1" t="s">
        <v>206</v>
      </c>
      <c r="C208" s="1">
        <v>892.82</v>
      </c>
      <c r="D208" s="1">
        <v>892.82</v>
      </c>
      <c r="E208" s="1">
        <v>892.82</v>
      </c>
      <c r="F208" s="1">
        <v>892.82</v>
      </c>
      <c r="G208" s="1">
        <v>892.82</v>
      </c>
      <c r="H208" s="1">
        <v>892.82</v>
      </c>
      <c r="I208" s="1">
        <v>892.82</v>
      </c>
      <c r="J208" s="1">
        <v>892.82</v>
      </c>
      <c r="K208" s="1">
        <v>946.93</v>
      </c>
      <c r="L208" s="1">
        <v>946.93</v>
      </c>
      <c r="M208" s="1">
        <v>946.9</v>
      </c>
      <c r="N208" s="1">
        <v>946.9</v>
      </c>
      <c r="O208" s="12">
        <f t="shared" si="3"/>
        <v>10930.22</v>
      </c>
    </row>
    <row r="209" spans="1:15" ht="12.75">
      <c r="A209" s="1">
        <v>210</v>
      </c>
      <c r="B209" s="1" t="s">
        <v>416</v>
      </c>
      <c r="C209" s="1">
        <v>1837.5</v>
      </c>
      <c r="D209" s="1">
        <v>1243.35</v>
      </c>
      <c r="E209" s="1">
        <v>1243.35</v>
      </c>
      <c r="F209" s="1">
        <v>1837.5</v>
      </c>
      <c r="G209" s="1">
        <v>2496.14</v>
      </c>
      <c r="H209" s="1">
        <v>1243.35</v>
      </c>
      <c r="I209" s="1">
        <v>11472.79</v>
      </c>
      <c r="J209" s="1">
        <v>1827.86</v>
      </c>
      <c r="K209" s="1">
        <v>8286.48</v>
      </c>
      <c r="L209" s="1">
        <v>1300.48</v>
      </c>
      <c r="M209" s="1">
        <v>3707.1</v>
      </c>
      <c r="N209" s="1">
        <v>1300.5</v>
      </c>
      <c r="O209" s="12">
        <f t="shared" si="3"/>
        <v>37796.4</v>
      </c>
    </row>
    <row r="210" spans="1:15" ht="12.75">
      <c r="A210" s="1">
        <v>211</v>
      </c>
      <c r="B210" s="1" t="s">
        <v>211</v>
      </c>
      <c r="C210" s="1">
        <v>1620.35</v>
      </c>
      <c r="D210" s="1">
        <v>1620.35</v>
      </c>
      <c r="E210" s="1">
        <v>1766.17</v>
      </c>
      <c r="F210" s="1">
        <v>2030.22</v>
      </c>
      <c r="G210" s="1">
        <v>2004.9</v>
      </c>
      <c r="H210" s="1">
        <v>3813.07</v>
      </c>
      <c r="I210" s="1">
        <v>2542.83</v>
      </c>
      <c r="J210" s="1">
        <v>2127.95</v>
      </c>
      <c r="K210" s="1">
        <v>2571.06</v>
      </c>
      <c r="L210" s="1">
        <v>1707.06</v>
      </c>
      <c r="M210" s="1">
        <v>1707.1</v>
      </c>
      <c r="N210" s="1">
        <v>2949.8</v>
      </c>
      <c r="O210" s="12">
        <f t="shared" si="3"/>
        <v>26460.86</v>
      </c>
    </row>
    <row r="211" spans="1:15" ht="12.75">
      <c r="A211" s="1">
        <v>212</v>
      </c>
      <c r="B211" s="1" t="s">
        <v>212</v>
      </c>
      <c r="C211" s="1">
        <v>1938.85</v>
      </c>
      <c r="D211" s="1">
        <v>1938.85</v>
      </c>
      <c r="E211" s="1">
        <v>2479.45</v>
      </c>
      <c r="F211" s="1">
        <v>1938.85</v>
      </c>
      <c r="G211" s="1">
        <v>5565.67</v>
      </c>
      <c r="H211" s="1">
        <v>1938.85</v>
      </c>
      <c r="I211" s="1">
        <v>1938.85</v>
      </c>
      <c r="J211" s="1">
        <v>2673.84</v>
      </c>
      <c r="K211" s="1">
        <v>2053.21</v>
      </c>
      <c r="L211" s="1">
        <v>2053.21</v>
      </c>
      <c r="M211" s="1">
        <v>2053.2</v>
      </c>
      <c r="N211" s="1">
        <v>2053.2</v>
      </c>
      <c r="O211" s="12">
        <f t="shared" si="3"/>
        <v>28626.03</v>
      </c>
    </row>
    <row r="212" spans="1:15" ht="12.75">
      <c r="A212" s="1">
        <v>213</v>
      </c>
      <c r="B212" s="1" t="s">
        <v>213</v>
      </c>
      <c r="C212" s="1">
        <v>2524.9</v>
      </c>
      <c r="D212" s="1">
        <v>2524.9</v>
      </c>
      <c r="E212" s="1">
        <v>2745.53</v>
      </c>
      <c r="F212" s="1">
        <v>4712.05</v>
      </c>
      <c r="G212" s="1">
        <v>3434.35</v>
      </c>
      <c r="H212" s="1">
        <v>3981.46</v>
      </c>
      <c r="I212" s="1">
        <v>3948.22</v>
      </c>
      <c r="J212" s="1">
        <v>4251.87</v>
      </c>
      <c r="K212" s="1">
        <v>64522.41</v>
      </c>
      <c r="L212" s="1">
        <v>17132.09</v>
      </c>
      <c r="M212" s="1">
        <v>2964.1</v>
      </c>
      <c r="N212" s="1">
        <v>2964.1</v>
      </c>
      <c r="O212" s="12">
        <f t="shared" si="3"/>
        <v>115705.98000000001</v>
      </c>
    </row>
    <row r="213" spans="1:15" ht="12.75">
      <c r="A213" s="1">
        <v>214</v>
      </c>
      <c r="B213" s="1" t="s">
        <v>214</v>
      </c>
      <c r="C213" s="1">
        <v>1852.67</v>
      </c>
      <c r="D213" s="1">
        <v>1448.73</v>
      </c>
      <c r="E213" s="1">
        <v>2815.45</v>
      </c>
      <c r="F213" s="1">
        <v>8003.7</v>
      </c>
      <c r="G213" s="1">
        <v>18742.1</v>
      </c>
      <c r="H213" s="1">
        <v>2457.29</v>
      </c>
      <c r="I213" s="1">
        <v>2424.05</v>
      </c>
      <c r="J213" s="1">
        <v>13010.56</v>
      </c>
      <c r="K213" s="1">
        <v>7181.57</v>
      </c>
      <c r="L213" s="1">
        <v>1534.18</v>
      </c>
      <c r="M213" s="1">
        <v>4089.3</v>
      </c>
      <c r="N213" s="1">
        <v>2770.6</v>
      </c>
      <c r="O213" s="12">
        <f t="shared" si="3"/>
        <v>66330.2</v>
      </c>
    </row>
    <row r="214" spans="1:15" ht="12.75">
      <c r="A214" s="1">
        <v>215</v>
      </c>
      <c r="B214" s="1" t="s">
        <v>215</v>
      </c>
      <c r="C214" s="1">
        <v>1995.55</v>
      </c>
      <c r="D214" s="1">
        <v>2060.03</v>
      </c>
      <c r="E214" s="1">
        <v>2551.95</v>
      </c>
      <c r="F214" s="1">
        <v>1995.55</v>
      </c>
      <c r="G214" s="1">
        <v>2457</v>
      </c>
      <c r="H214" s="1">
        <v>1995.55</v>
      </c>
      <c r="I214" s="1">
        <v>1995.55</v>
      </c>
      <c r="J214" s="1">
        <v>2730.54</v>
      </c>
      <c r="K214" s="1">
        <v>2113.25</v>
      </c>
      <c r="L214" s="1">
        <v>2113.25</v>
      </c>
      <c r="M214" s="1">
        <v>2113.3</v>
      </c>
      <c r="N214" s="1">
        <v>2113.3</v>
      </c>
      <c r="O214" s="12">
        <f t="shared" si="3"/>
        <v>26234.819999999996</v>
      </c>
    </row>
    <row r="215" spans="1:15" ht="12.75">
      <c r="A215" s="1">
        <v>216</v>
      </c>
      <c r="B215" s="1" t="s">
        <v>216</v>
      </c>
      <c r="C215" s="1">
        <v>2173.47</v>
      </c>
      <c r="D215" s="1">
        <v>2173.47</v>
      </c>
      <c r="E215" s="1">
        <v>2389.07</v>
      </c>
      <c r="F215" s="1">
        <v>2779.48</v>
      </c>
      <c r="G215" s="1">
        <v>2634.92</v>
      </c>
      <c r="H215" s="1">
        <v>3182.03</v>
      </c>
      <c r="I215" s="1">
        <v>3101.08</v>
      </c>
      <c r="J215" s="1">
        <v>2757.98</v>
      </c>
      <c r="K215" s="1">
        <v>13730.56</v>
      </c>
      <c r="L215" s="1">
        <v>8128.33</v>
      </c>
      <c r="M215" s="1">
        <v>2301.7</v>
      </c>
      <c r="N215" s="1">
        <v>2301.7</v>
      </c>
      <c r="O215" s="12">
        <f t="shared" si="3"/>
        <v>47653.78999999999</v>
      </c>
    </row>
    <row r="216" spans="1:15" ht="12.75">
      <c r="A216" s="1">
        <v>217</v>
      </c>
      <c r="B216" s="1" t="s">
        <v>217</v>
      </c>
      <c r="C216" s="1">
        <v>3055.52</v>
      </c>
      <c r="D216" s="1">
        <v>1479.69</v>
      </c>
      <c r="E216" s="1">
        <v>1626.47</v>
      </c>
      <c r="F216" s="1">
        <v>1892.26</v>
      </c>
      <c r="G216" s="1">
        <v>1864.24</v>
      </c>
      <c r="H216" s="1">
        <v>2488.25</v>
      </c>
      <c r="I216" s="1">
        <v>2407.3</v>
      </c>
      <c r="J216" s="1">
        <v>1987.29</v>
      </c>
      <c r="K216" s="1">
        <v>1566.97</v>
      </c>
      <c r="L216" s="1">
        <v>1566.97</v>
      </c>
      <c r="M216" s="1">
        <v>1567</v>
      </c>
      <c r="N216" s="1">
        <v>1567</v>
      </c>
      <c r="O216" s="12">
        <f t="shared" si="3"/>
        <v>23068.960000000003</v>
      </c>
    </row>
    <row r="217" spans="1:15" ht="12.75">
      <c r="A217" s="1">
        <v>218</v>
      </c>
      <c r="B217" s="1" t="s">
        <v>218</v>
      </c>
      <c r="C217" s="1">
        <v>889.35</v>
      </c>
      <c r="D217" s="1">
        <v>889.35</v>
      </c>
      <c r="E217" s="1">
        <v>889.35</v>
      </c>
      <c r="F217" s="1">
        <v>889.35</v>
      </c>
      <c r="G217" s="1">
        <v>889.35</v>
      </c>
      <c r="H217" s="1">
        <v>889.35</v>
      </c>
      <c r="I217" s="1">
        <v>889.35</v>
      </c>
      <c r="J217" s="1">
        <v>889.35</v>
      </c>
      <c r="K217" s="1">
        <v>943.25</v>
      </c>
      <c r="L217" s="1">
        <v>943.25</v>
      </c>
      <c r="M217" s="1">
        <v>943.3</v>
      </c>
      <c r="N217" s="1">
        <v>943.3</v>
      </c>
      <c r="O217" s="12">
        <f t="shared" si="3"/>
        <v>10887.9</v>
      </c>
    </row>
    <row r="218" spans="1:15" ht="12.75">
      <c r="A218" s="1">
        <v>219</v>
      </c>
      <c r="B218" s="1" t="s">
        <v>219</v>
      </c>
      <c r="C218" s="1">
        <v>733.31</v>
      </c>
      <c r="D218" s="1">
        <v>733.31</v>
      </c>
      <c r="E218" s="1">
        <v>733.31</v>
      </c>
      <c r="F218" s="1">
        <v>1524.65</v>
      </c>
      <c r="G218" s="1">
        <v>1117.86</v>
      </c>
      <c r="H218" s="1">
        <v>733.31</v>
      </c>
      <c r="I218" s="1">
        <v>733.31</v>
      </c>
      <c r="J218" s="1">
        <v>1240.91</v>
      </c>
      <c r="K218" s="1">
        <v>768.64</v>
      </c>
      <c r="L218" s="1">
        <v>768.64</v>
      </c>
      <c r="M218" s="1">
        <v>768.6</v>
      </c>
      <c r="N218" s="1">
        <v>768.6</v>
      </c>
      <c r="O218" s="12">
        <f t="shared" si="3"/>
        <v>10624.449999999999</v>
      </c>
    </row>
    <row r="219" spans="1:15" ht="12.75">
      <c r="A219" s="1">
        <v>220</v>
      </c>
      <c r="B219" s="1" t="s">
        <v>207</v>
      </c>
      <c r="C219" s="1">
        <v>860.48</v>
      </c>
      <c r="D219" s="1">
        <v>860.48</v>
      </c>
      <c r="E219" s="1">
        <v>860.48</v>
      </c>
      <c r="F219" s="1">
        <v>860.48</v>
      </c>
      <c r="G219" s="1">
        <v>860.48</v>
      </c>
      <c r="H219" s="1">
        <v>860.48</v>
      </c>
      <c r="I219" s="1">
        <v>860.48</v>
      </c>
      <c r="J219" s="1">
        <v>860.48</v>
      </c>
      <c r="K219" s="1">
        <v>912.63</v>
      </c>
      <c r="L219" s="1">
        <v>912.63</v>
      </c>
      <c r="M219" s="1">
        <v>912.6</v>
      </c>
      <c r="N219" s="1">
        <v>912.6</v>
      </c>
      <c r="O219" s="12">
        <f t="shared" si="3"/>
        <v>10534.3</v>
      </c>
    </row>
    <row r="220" spans="1:15" ht="12.75">
      <c r="A220" s="1">
        <v>221</v>
      </c>
      <c r="B220" s="1" t="s">
        <v>208</v>
      </c>
      <c r="C220" s="1">
        <v>1298.04</v>
      </c>
      <c r="D220" s="1">
        <v>1298.04</v>
      </c>
      <c r="E220" s="1">
        <v>1363.06</v>
      </c>
      <c r="F220" s="1">
        <v>2187.25</v>
      </c>
      <c r="G220" s="1">
        <v>1682.59</v>
      </c>
      <c r="H220" s="1">
        <v>3324.04</v>
      </c>
      <c r="I220" s="1">
        <v>2257.22</v>
      </c>
      <c r="J220" s="1">
        <v>1805.64</v>
      </c>
      <c r="K220" s="1">
        <v>3062.36</v>
      </c>
      <c r="L220" s="1">
        <v>1441.77</v>
      </c>
      <c r="M220" s="1">
        <v>3347.9</v>
      </c>
      <c r="N220" s="1">
        <v>2233.8</v>
      </c>
      <c r="O220" s="12">
        <f t="shared" si="3"/>
        <v>25301.71</v>
      </c>
    </row>
    <row r="221" spans="1:15" ht="12.75">
      <c r="A221" s="1">
        <v>222</v>
      </c>
      <c r="B221" s="1" t="s">
        <v>209</v>
      </c>
      <c r="C221" s="1">
        <v>55028.34</v>
      </c>
      <c r="D221" s="2">
        <v>59326.6</v>
      </c>
      <c r="E221" s="1">
        <v>73699.24</v>
      </c>
      <c r="F221" s="1">
        <v>79194.84</v>
      </c>
      <c r="G221" s="1">
        <v>81615.21</v>
      </c>
      <c r="H221" s="1">
        <v>47477.93</v>
      </c>
      <c r="I221" s="1">
        <v>36436.3</v>
      </c>
      <c r="J221" s="1">
        <v>65769.97</v>
      </c>
      <c r="K221" s="1">
        <v>114207.94</v>
      </c>
      <c r="L221" s="1">
        <v>68837.17</v>
      </c>
      <c r="M221" s="1">
        <v>104707.7</v>
      </c>
      <c r="N221" s="1">
        <v>70006.8</v>
      </c>
      <c r="O221" s="12">
        <f t="shared" si="3"/>
        <v>856308.0400000002</v>
      </c>
    </row>
    <row r="222" spans="1:15" ht="12.75">
      <c r="A222" s="1">
        <v>223</v>
      </c>
      <c r="B222" s="1" t="s">
        <v>210</v>
      </c>
      <c r="C222" s="1">
        <v>4416.29</v>
      </c>
      <c r="D222" s="1">
        <v>3296.33</v>
      </c>
      <c r="E222" s="1">
        <v>3361.35</v>
      </c>
      <c r="F222" s="1">
        <v>4218.86</v>
      </c>
      <c r="G222" s="1">
        <v>4446.41</v>
      </c>
      <c r="H222" s="1">
        <v>7398.32</v>
      </c>
      <c r="I222" s="1">
        <v>9902.34</v>
      </c>
      <c r="J222" s="1">
        <v>5351.43</v>
      </c>
      <c r="K222" s="1">
        <v>2953.54</v>
      </c>
      <c r="L222" s="1">
        <v>2911.08</v>
      </c>
      <c r="M222" s="1">
        <v>3484</v>
      </c>
      <c r="N222" s="1">
        <v>3740.5</v>
      </c>
      <c r="O222" s="12">
        <f t="shared" si="3"/>
        <v>55480.45</v>
      </c>
    </row>
    <row r="223" spans="1:15" ht="12.75">
      <c r="A223" s="1">
        <v>224</v>
      </c>
      <c r="B223" s="1" t="s">
        <v>238</v>
      </c>
      <c r="C223" s="1">
        <v>35736.33</v>
      </c>
      <c r="D223" s="2">
        <v>37473.39</v>
      </c>
      <c r="E223" s="1">
        <v>43032.95</v>
      </c>
      <c r="F223" s="1">
        <v>33051.71</v>
      </c>
      <c r="G223" s="1">
        <v>43681.55</v>
      </c>
      <c r="H223" s="1">
        <v>60928.08</v>
      </c>
      <c r="I223" s="1">
        <v>106743.06</v>
      </c>
      <c r="J223" s="1">
        <v>65498.64</v>
      </c>
      <c r="K223" s="1">
        <v>43389.24</v>
      </c>
      <c r="L223" s="1">
        <v>44617.63</v>
      </c>
      <c r="M223" s="1">
        <v>47376.7</v>
      </c>
      <c r="N223" s="1">
        <v>51667.1</v>
      </c>
      <c r="O223" s="12">
        <f t="shared" si="3"/>
        <v>613196.38</v>
      </c>
    </row>
    <row r="224" spans="1:15" ht="12.75">
      <c r="A224" s="1">
        <v>225</v>
      </c>
      <c r="B224" s="1" t="s">
        <v>246</v>
      </c>
      <c r="C224" s="1">
        <v>531.8</v>
      </c>
      <c r="D224" s="1">
        <v>531.8</v>
      </c>
      <c r="E224" s="1">
        <v>531.81</v>
      </c>
      <c r="F224" s="1">
        <v>531.81</v>
      </c>
      <c r="G224" s="1">
        <v>531.8</v>
      </c>
      <c r="H224" s="1">
        <v>531.8</v>
      </c>
      <c r="I224" s="1">
        <v>531.8</v>
      </c>
      <c r="J224" s="1">
        <v>531.8</v>
      </c>
      <c r="K224" s="1">
        <v>564.03</v>
      </c>
      <c r="L224" s="1">
        <v>564.03</v>
      </c>
      <c r="M224" s="1">
        <v>564</v>
      </c>
      <c r="N224" s="1">
        <v>564</v>
      </c>
      <c r="O224" s="12">
        <f t="shared" si="3"/>
        <v>6510.48</v>
      </c>
    </row>
    <row r="225" spans="1:15" ht="12.75">
      <c r="A225" s="1">
        <v>226</v>
      </c>
      <c r="B225" s="1" t="s">
        <v>258</v>
      </c>
      <c r="C225" s="1">
        <v>84010.44</v>
      </c>
      <c r="D225" s="1">
        <v>116586.56</v>
      </c>
      <c r="E225" s="1">
        <v>91130.41</v>
      </c>
      <c r="F225" s="1">
        <v>82243.87</v>
      </c>
      <c r="G225" s="1">
        <v>57892.71</v>
      </c>
      <c r="H225" s="1">
        <v>145439.18</v>
      </c>
      <c r="I225" s="1">
        <v>138180.18</v>
      </c>
      <c r="J225" s="1">
        <v>166227.81</v>
      </c>
      <c r="K225" s="1">
        <v>113777.05</v>
      </c>
      <c r="L225" s="1">
        <v>71506.32</v>
      </c>
      <c r="M225" s="1">
        <v>102868.6</v>
      </c>
      <c r="N225" s="1">
        <v>93975.9</v>
      </c>
      <c r="O225" s="12">
        <f t="shared" si="3"/>
        <v>1263839.0300000003</v>
      </c>
    </row>
    <row r="226" spans="1:15" ht="12.75">
      <c r="A226" s="1">
        <v>227</v>
      </c>
      <c r="B226" s="1" t="s">
        <v>266</v>
      </c>
      <c r="C226" s="1">
        <v>515.63</v>
      </c>
      <c r="D226" s="1">
        <v>515.63</v>
      </c>
      <c r="E226" s="1">
        <v>515.63</v>
      </c>
      <c r="F226" s="1">
        <v>515.63</v>
      </c>
      <c r="G226" s="1">
        <v>515.63</v>
      </c>
      <c r="H226" s="1">
        <v>515.63</v>
      </c>
      <c r="I226" s="1">
        <v>515.63</v>
      </c>
      <c r="J226" s="1">
        <v>515.63</v>
      </c>
      <c r="K226" s="1">
        <v>546.88</v>
      </c>
      <c r="L226" s="1">
        <v>546.88</v>
      </c>
      <c r="M226" s="1">
        <v>546.9</v>
      </c>
      <c r="N226" s="1">
        <v>546.9</v>
      </c>
      <c r="O226" s="12">
        <f t="shared" si="3"/>
        <v>6312.599999999999</v>
      </c>
    </row>
    <row r="227" spans="1:15" ht="12.75">
      <c r="A227" s="1">
        <v>228</v>
      </c>
      <c r="B227" s="1" t="s">
        <v>270</v>
      </c>
      <c r="C227" s="1">
        <v>37347.51</v>
      </c>
      <c r="D227" s="1">
        <v>20798.41</v>
      </c>
      <c r="E227" s="1">
        <v>32248.32</v>
      </c>
      <c r="F227" s="1">
        <v>45123.27</v>
      </c>
      <c r="G227" s="1">
        <v>56834.45</v>
      </c>
      <c r="H227" s="1">
        <v>129736.15</v>
      </c>
      <c r="I227" s="1">
        <v>52315.89</v>
      </c>
      <c r="J227" s="1">
        <v>35264.91</v>
      </c>
      <c r="K227" s="1">
        <v>30052.83</v>
      </c>
      <c r="L227" s="1">
        <v>38223.78</v>
      </c>
      <c r="M227" s="1">
        <v>29749.5</v>
      </c>
      <c r="N227" s="1">
        <v>39269.5</v>
      </c>
      <c r="O227" s="12">
        <f t="shared" si="3"/>
        <v>546964.52</v>
      </c>
    </row>
    <row r="228" spans="1:15" ht="12.75">
      <c r="A228" s="1">
        <v>229</v>
      </c>
      <c r="B228" s="1" t="s">
        <v>377</v>
      </c>
      <c r="C228" s="1"/>
      <c r="D228" s="1"/>
      <c r="E228" s="1"/>
      <c r="F228" s="1"/>
      <c r="G228" s="1"/>
      <c r="H228" s="1"/>
      <c r="I228" s="1"/>
      <c r="J228" s="1"/>
      <c r="K228" s="1">
        <v>2126.68</v>
      </c>
      <c r="L228" s="1">
        <v>15582.7</v>
      </c>
      <c r="M228" s="1">
        <v>28059.3</v>
      </c>
      <c r="N228" s="1">
        <v>21171.8</v>
      </c>
      <c r="O228" s="12">
        <f t="shared" si="3"/>
        <v>66940.48</v>
      </c>
    </row>
    <row r="229" spans="1:15" ht="12.75">
      <c r="A229" s="1">
        <v>230</v>
      </c>
      <c r="B229" s="1" t="s">
        <v>227</v>
      </c>
      <c r="C229" s="1">
        <v>959.15</v>
      </c>
      <c r="D229" s="1">
        <v>959.15</v>
      </c>
      <c r="E229" s="1">
        <v>959.15</v>
      </c>
      <c r="F229" s="1">
        <v>959.15</v>
      </c>
      <c r="G229" s="1">
        <v>959.15</v>
      </c>
      <c r="H229" s="1">
        <v>959.15</v>
      </c>
      <c r="I229" s="1">
        <v>959.15</v>
      </c>
      <c r="J229" s="1">
        <v>959.15</v>
      </c>
      <c r="K229" s="1">
        <v>1017.28</v>
      </c>
      <c r="L229" s="1">
        <v>1017.28</v>
      </c>
      <c r="M229" s="1">
        <v>1017.3</v>
      </c>
      <c r="N229" s="1">
        <v>1017.3</v>
      </c>
      <c r="O229" s="12">
        <f t="shared" si="3"/>
        <v>11742.359999999999</v>
      </c>
    </row>
    <row r="230" spans="1:15" ht="12.75">
      <c r="A230" s="1">
        <v>231</v>
      </c>
      <c r="B230" s="1" t="s">
        <v>228</v>
      </c>
      <c r="C230" s="1">
        <v>974.66</v>
      </c>
      <c r="D230" s="1">
        <v>974.66</v>
      </c>
      <c r="E230" s="1">
        <v>974.66</v>
      </c>
      <c r="F230" s="1">
        <v>974.66</v>
      </c>
      <c r="G230" s="1">
        <v>974.66</v>
      </c>
      <c r="H230" s="1">
        <v>974.66</v>
      </c>
      <c r="I230" s="1">
        <v>974.66</v>
      </c>
      <c r="J230" s="1">
        <v>974.66</v>
      </c>
      <c r="K230" s="1">
        <v>1033.73</v>
      </c>
      <c r="L230" s="1">
        <v>1033.73</v>
      </c>
      <c r="M230" s="1">
        <v>1033.7</v>
      </c>
      <c r="N230" s="1">
        <v>1033.7</v>
      </c>
      <c r="O230" s="12">
        <f t="shared" si="3"/>
        <v>11932.140000000001</v>
      </c>
    </row>
    <row r="231" spans="1:15" ht="12.75">
      <c r="A231" s="1">
        <v>232</v>
      </c>
      <c r="B231" s="1" t="s">
        <v>229</v>
      </c>
      <c r="C231" s="1">
        <v>1044.95</v>
      </c>
      <c r="D231" s="1">
        <v>1044.95</v>
      </c>
      <c r="E231" s="1">
        <v>1044.95</v>
      </c>
      <c r="F231" s="1">
        <v>1044.95</v>
      </c>
      <c r="G231" s="1">
        <v>1044.95</v>
      </c>
      <c r="H231" s="1">
        <v>1044.95</v>
      </c>
      <c r="I231" s="1">
        <v>1044.95</v>
      </c>
      <c r="J231" s="1">
        <v>1044.95</v>
      </c>
      <c r="K231" s="1">
        <v>1108.28</v>
      </c>
      <c r="L231" s="1">
        <v>1108.28</v>
      </c>
      <c r="M231" s="1">
        <v>1108.3</v>
      </c>
      <c r="N231" s="1">
        <v>1108.3</v>
      </c>
      <c r="O231" s="12">
        <f t="shared" si="3"/>
        <v>12792.76</v>
      </c>
    </row>
    <row r="232" spans="1:15" ht="12.75">
      <c r="A232" s="1">
        <v>233</v>
      </c>
      <c r="B232" s="1" t="s">
        <v>230</v>
      </c>
      <c r="C232" s="1">
        <v>896.45</v>
      </c>
      <c r="D232" s="1">
        <v>896.45</v>
      </c>
      <c r="E232" s="1">
        <v>896.45</v>
      </c>
      <c r="F232" s="1">
        <v>896.45</v>
      </c>
      <c r="G232" s="1">
        <v>896.45</v>
      </c>
      <c r="H232" s="1">
        <v>896.45</v>
      </c>
      <c r="I232" s="1">
        <v>896.445</v>
      </c>
      <c r="J232" s="1">
        <v>896.45</v>
      </c>
      <c r="K232" s="1">
        <v>950.78</v>
      </c>
      <c r="L232" s="1">
        <v>950.78</v>
      </c>
      <c r="M232" s="1">
        <v>950.8</v>
      </c>
      <c r="N232" s="1">
        <v>950.8</v>
      </c>
      <c r="O232" s="12">
        <f t="shared" si="3"/>
        <v>10974.754999999997</v>
      </c>
    </row>
    <row r="233" spans="1:15" ht="12.75">
      <c r="A233" s="1">
        <v>234</v>
      </c>
      <c r="B233" s="1" t="s">
        <v>417</v>
      </c>
      <c r="C233" s="1">
        <v>1357.76</v>
      </c>
      <c r="D233" s="1">
        <v>1357.76</v>
      </c>
      <c r="E233" s="1">
        <v>1422.78</v>
      </c>
      <c r="F233" s="1">
        <v>1816.39</v>
      </c>
      <c r="G233" s="1">
        <v>9491.94</v>
      </c>
      <c r="H233" s="1">
        <v>1969.27</v>
      </c>
      <c r="I233" s="1">
        <v>2717.6</v>
      </c>
      <c r="J233" s="1">
        <v>2171.11</v>
      </c>
      <c r="K233" s="1">
        <v>16152.39</v>
      </c>
      <c r="L233" s="1">
        <v>1945.42</v>
      </c>
      <c r="M233" s="1">
        <v>1734.7</v>
      </c>
      <c r="N233" s="1">
        <v>2999.6</v>
      </c>
      <c r="O233" s="12">
        <f t="shared" si="3"/>
        <v>45136.719999999994</v>
      </c>
    </row>
    <row r="234" spans="1:15" ht="12.75">
      <c r="A234" s="1">
        <v>235</v>
      </c>
      <c r="B234" s="1" t="s">
        <v>231</v>
      </c>
      <c r="C234" s="1">
        <v>1426.1</v>
      </c>
      <c r="D234" s="1">
        <v>1426.1</v>
      </c>
      <c r="E234" s="1">
        <v>1426.1</v>
      </c>
      <c r="F234" s="1">
        <v>1426.1</v>
      </c>
      <c r="G234" s="1">
        <v>1426.1</v>
      </c>
      <c r="H234" s="1">
        <v>1426.1</v>
      </c>
      <c r="I234" s="1">
        <v>1426.1</v>
      </c>
      <c r="J234" s="1">
        <v>1426.1</v>
      </c>
      <c r="K234" s="1">
        <v>1512.53</v>
      </c>
      <c r="L234" s="1">
        <v>1512.53</v>
      </c>
      <c r="M234" s="1">
        <v>1512.5</v>
      </c>
      <c r="N234" s="1">
        <v>1512.5</v>
      </c>
      <c r="O234" s="12">
        <f t="shared" si="3"/>
        <v>17458.86</v>
      </c>
    </row>
    <row r="235" spans="1:15" ht="12.75">
      <c r="A235" s="1">
        <v>236</v>
      </c>
      <c r="B235" s="1" t="s">
        <v>232</v>
      </c>
      <c r="C235" s="1">
        <v>532.13</v>
      </c>
      <c r="D235" s="1">
        <v>532.13</v>
      </c>
      <c r="E235" s="1">
        <v>532.13</v>
      </c>
      <c r="F235" s="1">
        <v>532.13</v>
      </c>
      <c r="G235" s="1">
        <v>532.13</v>
      </c>
      <c r="H235" s="1">
        <v>532.13</v>
      </c>
      <c r="I235" s="1">
        <v>532.13</v>
      </c>
      <c r="J235" s="1">
        <v>532.13</v>
      </c>
      <c r="K235" s="1">
        <v>564.38</v>
      </c>
      <c r="L235" s="1">
        <v>564.38</v>
      </c>
      <c r="M235" s="1">
        <v>564.4</v>
      </c>
      <c r="N235" s="1">
        <v>564.4</v>
      </c>
      <c r="O235" s="12">
        <f t="shared" si="3"/>
        <v>6514.599999999999</v>
      </c>
    </row>
    <row r="236" spans="1:15" ht="12.75">
      <c r="A236" s="1">
        <v>237</v>
      </c>
      <c r="B236" s="1" t="s">
        <v>233</v>
      </c>
      <c r="C236" s="1">
        <v>1231.56</v>
      </c>
      <c r="D236" s="1">
        <v>1231.56</v>
      </c>
      <c r="E236" s="1">
        <v>1231.56</v>
      </c>
      <c r="F236" s="1">
        <v>8129.56</v>
      </c>
      <c r="G236" s="1">
        <v>12449.1</v>
      </c>
      <c r="H236" s="1">
        <v>7498.98</v>
      </c>
      <c r="I236" s="1">
        <v>1231.56</v>
      </c>
      <c r="J236" s="1">
        <v>1816.07</v>
      </c>
      <c r="K236" s="1">
        <v>5747.19</v>
      </c>
      <c r="L236" s="1">
        <v>1620.68</v>
      </c>
      <c r="M236" s="1">
        <v>1875.4</v>
      </c>
      <c r="N236" s="1">
        <v>1557</v>
      </c>
      <c r="O236" s="12">
        <f t="shared" si="3"/>
        <v>45620.22</v>
      </c>
    </row>
    <row r="237" spans="1:15" ht="12.75">
      <c r="A237" s="1">
        <v>238</v>
      </c>
      <c r="B237" s="1" t="s">
        <v>234</v>
      </c>
      <c r="C237" s="1">
        <v>8124.59</v>
      </c>
      <c r="D237" s="1">
        <v>1753.47</v>
      </c>
      <c r="E237" s="1">
        <v>1927.41</v>
      </c>
      <c r="F237" s="1">
        <v>2459.09</v>
      </c>
      <c r="G237" s="1">
        <v>3477.95</v>
      </c>
      <c r="H237" s="1">
        <v>6412.33</v>
      </c>
      <c r="I237" s="1">
        <v>2712.65</v>
      </c>
      <c r="J237" s="1">
        <v>2261.07</v>
      </c>
      <c r="K237" s="1">
        <v>2171.38</v>
      </c>
      <c r="L237" s="1">
        <v>4168.7</v>
      </c>
      <c r="M237" s="1">
        <v>10771.7</v>
      </c>
      <c r="N237" s="1">
        <v>2107.7</v>
      </c>
      <c r="O237" s="12">
        <f t="shared" si="3"/>
        <v>48348.03999999999</v>
      </c>
    </row>
    <row r="238" spans="1:15" ht="12.75">
      <c r="A238" s="1">
        <v>239</v>
      </c>
      <c r="B238" s="1" t="s">
        <v>235</v>
      </c>
      <c r="C238" s="1">
        <v>1735.94</v>
      </c>
      <c r="D238" s="1">
        <v>1735.94</v>
      </c>
      <c r="E238" s="1">
        <v>1908.14</v>
      </c>
      <c r="F238" s="1">
        <v>2441.56</v>
      </c>
      <c r="G238" s="1">
        <v>2120.49</v>
      </c>
      <c r="H238" s="1">
        <v>1735.94</v>
      </c>
      <c r="I238" s="1">
        <v>2637.15</v>
      </c>
      <c r="J238" s="1">
        <v>2243.54</v>
      </c>
      <c r="K238" s="1">
        <v>2152.81</v>
      </c>
      <c r="L238" s="1">
        <v>2152.81</v>
      </c>
      <c r="M238" s="1">
        <v>2407.6</v>
      </c>
      <c r="N238" s="1">
        <v>2089.1</v>
      </c>
      <c r="O238" s="12">
        <f t="shared" si="3"/>
        <v>25361.02</v>
      </c>
    </row>
    <row r="239" spans="1:15" ht="12.75">
      <c r="A239" s="1">
        <v>240</v>
      </c>
      <c r="B239" s="1" t="s">
        <v>236</v>
      </c>
      <c r="C239" s="1">
        <v>1709.83</v>
      </c>
      <c r="D239" s="1">
        <v>1709.83</v>
      </c>
      <c r="E239" s="1">
        <v>1879.44</v>
      </c>
      <c r="F239" s="1">
        <v>2415.45</v>
      </c>
      <c r="G239" s="1">
        <v>3697.95</v>
      </c>
      <c r="H239" s="1">
        <v>1709.83</v>
      </c>
      <c r="I239" s="1">
        <v>2611.04</v>
      </c>
      <c r="J239" s="1">
        <v>15841.95</v>
      </c>
      <c r="K239" s="1">
        <v>2125.16</v>
      </c>
      <c r="L239" s="1">
        <v>2125.16</v>
      </c>
      <c r="M239" s="1">
        <v>2379.9</v>
      </c>
      <c r="N239" s="1">
        <v>2061.5</v>
      </c>
      <c r="O239" s="12">
        <f t="shared" si="3"/>
        <v>40267.04</v>
      </c>
    </row>
    <row r="240" spans="1:15" ht="12.75">
      <c r="A240" s="1">
        <v>241</v>
      </c>
      <c r="B240" s="1" t="s">
        <v>237</v>
      </c>
      <c r="C240" s="1">
        <v>1837.07</v>
      </c>
      <c r="D240" s="1">
        <v>1837.07</v>
      </c>
      <c r="E240" s="1">
        <v>2004.38</v>
      </c>
      <c r="F240" s="1">
        <v>2542.69</v>
      </c>
      <c r="G240" s="1">
        <v>2221.62</v>
      </c>
      <c r="H240" s="1">
        <v>1837.07</v>
      </c>
      <c r="I240" s="1">
        <v>2796.25</v>
      </c>
      <c r="J240" s="1">
        <v>2344.67</v>
      </c>
      <c r="K240" s="1">
        <v>2251.03</v>
      </c>
      <c r="L240" s="1">
        <v>2251.03</v>
      </c>
      <c r="M240" s="1">
        <v>2505.8</v>
      </c>
      <c r="N240" s="1">
        <v>2187.3</v>
      </c>
      <c r="O240" s="12">
        <f t="shared" si="3"/>
        <v>26615.979999999996</v>
      </c>
    </row>
    <row r="241" spans="1:15" ht="12.75">
      <c r="A241" s="1">
        <v>242</v>
      </c>
      <c r="B241" s="1" t="s">
        <v>239</v>
      </c>
      <c r="C241" s="1">
        <v>3108.64</v>
      </c>
      <c r="D241" s="1">
        <v>3108.64</v>
      </c>
      <c r="E241" s="1">
        <v>3387.18</v>
      </c>
      <c r="F241" s="1">
        <v>10533.83</v>
      </c>
      <c r="G241" s="1">
        <v>8429.48</v>
      </c>
      <c r="H241" s="1">
        <v>3108.64</v>
      </c>
      <c r="I241" s="1">
        <v>4302.82</v>
      </c>
      <c r="J241" s="1">
        <v>3693.15</v>
      </c>
      <c r="K241" s="1">
        <v>7814.61</v>
      </c>
      <c r="L241" s="1">
        <v>5373.9</v>
      </c>
      <c r="M241" s="1">
        <v>3843.5</v>
      </c>
      <c r="N241" s="1">
        <v>3525.1</v>
      </c>
      <c r="O241" s="12">
        <f t="shared" si="3"/>
        <v>60229.49</v>
      </c>
    </row>
    <row r="242" spans="1:15" ht="12.75">
      <c r="A242" s="1">
        <v>243</v>
      </c>
      <c r="B242" s="1" t="s">
        <v>240</v>
      </c>
      <c r="C242" s="1">
        <v>13127.63</v>
      </c>
      <c r="D242" s="1">
        <v>13904.51</v>
      </c>
      <c r="E242" s="1">
        <v>13757.57</v>
      </c>
      <c r="F242" s="1">
        <v>19641.67</v>
      </c>
      <c r="G242" s="1">
        <v>8787.91</v>
      </c>
      <c r="H242" s="1">
        <v>21900.49</v>
      </c>
      <c r="I242" s="1">
        <v>16881.21</v>
      </c>
      <c r="J242" s="1">
        <v>13434.85</v>
      </c>
      <c r="K242" s="1">
        <v>6790.24</v>
      </c>
      <c r="L242" s="1">
        <v>8817.98</v>
      </c>
      <c r="M242" s="1">
        <v>15489.1</v>
      </c>
      <c r="N242" s="1">
        <v>7743.3</v>
      </c>
      <c r="O242" s="12">
        <f t="shared" si="3"/>
        <v>160276.46</v>
      </c>
    </row>
    <row r="243" spans="1:15" ht="12.75">
      <c r="A243" s="1">
        <v>244</v>
      </c>
      <c r="B243" s="1" t="s">
        <v>241</v>
      </c>
      <c r="C243" s="1">
        <v>9897.56</v>
      </c>
      <c r="D243" s="1">
        <v>12993.99</v>
      </c>
      <c r="E243" s="1">
        <v>14997.99</v>
      </c>
      <c r="F243" s="1">
        <v>43603.02</v>
      </c>
      <c r="G243" s="1">
        <v>26402.58</v>
      </c>
      <c r="H243" s="1">
        <v>35446.48</v>
      </c>
      <c r="I243" s="1">
        <v>9187.29</v>
      </c>
      <c r="J243" s="1">
        <v>12088.51</v>
      </c>
      <c r="K243" s="1">
        <v>13383.06</v>
      </c>
      <c r="L243" s="1">
        <v>29470.6</v>
      </c>
      <c r="M243" s="1">
        <v>15741.1</v>
      </c>
      <c r="N243" s="1">
        <v>13461.9</v>
      </c>
      <c r="O243" s="12">
        <f t="shared" si="3"/>
        <v>236674.08000000002</v>
      </c>
    </row>
    <row r="244" spans="1:15" ht="12.75">
      <c r="A244" s="1">
        <v>245</v>
      </c>
      <c r="B244" s="1" t="s">
        <v>242</v>
      </c>
      <c r="C244" s="1">
        <v>201618.06</v>
      </c>
      <c r="D244" s="2">
        <v>42334.14</v>
      </c>
      <c r="E244" s="1">
        <v>47862.42</v>
      </c>
      <c r="F244" s="1">
        <v>73642.94</v>
      </c>
      <c r="G244" s="1">
        <v>97610.91</v>
      </c>
      <c r="H244" s="1">
        <v>110082.41</v>
      </c>
      <c r="I244" s="1">
        <v>33722.44</v>
      </c>
      <c r="J244" s="1">
        <v>42897.2</v>
      </c>
      <c r="K244" s="1">
        <v>43846.56</v>
      </c>
      <c r="L244" s="1">
        <v>49518.36</v>
      </c>
      <c r="M244" s="1">
        <v>51126.7</v>
      </c>
      <c r="N244" s="1">
        <v>48704.4</v>
      </c>
      <c r="O244" s="12">
        <f t="shared" si="3"/>
        <v>842966.54</v>
      </c>
    </row>
    <row r="245" spans="1:15" ht="12.75">
      <c r="A245" s="1">
        <v>246</v>
      </c>
      <c r="B245" s="1" t="s">
        <v>243</v>
      </c>
      <c r="C245" s="1">
        <v>13775.86</v>
      </c>
      <c r="D245" s="2">
        <v>25955.18</v>
      </c>
      <c r="E245" s="1">
        <v>23369.2</v>
      </c>
      <c r="F245" s="1">
        <v>31990.67</v>
      </c>
      <c r="G245" s="1">
        <v>18056.63</v>
      </c>
      <c r="H245" s="1">
        <v>14121.1</v>
      </c>
      <c r="I245" s="1">
        <v>39175.05</v>
      </c>
      <c r="J245" s="1">
        <v>31003.84</v>
      </c>
      <c r="K245" s="1">
        <v>24132.95</v>
      </c>
      <c r="L245" s="1">
        <v>34652.85</v>
      </c>
      <c r="M245" s="1">
        <v>33651.8</v>
      </c>
      <c r="N245" s="1">
        <v>116097.4</v>
      </c>
      <c r="O245" s="12">
        <f t="shared" si="3"/>
        <v>405982.53</v>
      </c>
    </row>
    <row r="246" spans="1:15" ht="12.75">
      <c r="A246" s="1">
        <v>247</v>
      </c>
      <c r="B246" s="1" t="s">
        <v>244</v>
      </c>
      <c r="C246" s="1">
        <v>24935.61</v>
      </c>
      <c r="D246" s="1">
        <v>10154.55</v>
      </c>
      <c r="E246" s="1">
        <v>24721.26</v>
      </c>
      <c r="F246" s="1">
        <v>21069.57</v>
      </c>
      <c r="G246" s="1">
        <v>13867.76</v>
      </c>
      <c r="H246" s="1">
        <v>6955.37</v>
      </c>
      <c r="I246" s="1">
        <v>35106.58</v>
      </c>
      <c r="J246" s="1">
        <v>8816.54</v>
      </c>
      <c r="K246" s="1">
        <v>9811.09</v>
      </c>
      <c r="L246" s="1">
        <v>11715.74</v>
      </c>
      <c r="M246" s="1">
        <v>47258.1</v>
      </c>
      <c r="N246" s="1">
        <v>48125</v>
      </c>
      <c r="O246" s="12">
        <f t="shared" si="3"/>
        <v>262537.17</v>
      </c>
    </row>
    <row r="247" spans="1:15" ht="12.75">
      <c r="A247" s="1">
        <v>248</v>
      </c>
      <c r="B247" s="1" t="s">
        <v>245</v>
      </c>
      <c r="C247" s="1">
        <v>9594.5</v>
      </c>
      <c r="D247" s="1">
        <v>4792.3</v>
      </c>
      <c r="E247" s="1">
        <v>4792.3</v>
      </c>
      <c r="F247" s="1">
        <v>10673.71</v>
      </c>
      <c r="G247" s="1">
        <v>7408.55</v>
      </c>
      <c r="H247" s="1">
        <v>6933.1</v>
      </c>
      <c r="I247" s="1">
        <v>6547.81</v>
      </c>
      <c r="J247" s="1">
        <v>6741.93</v>
      </c>
      <c r="K247" s="1">
        <v>5791.3</v>
      </c>
      <c r="L247" s="1">
        <v>8253.78</v>
      </c>
      <c r="M247" s="1">
        <v>31223</v>
      </c>
      <c r="N247" s="1">
        <v>12094</v>
      </c>
      <c r="O247" s="12">
        <f t="shared" si="3"/>
        <v>114846.28</v>
      </c>
    </row>
    <row r="248" spans="1:15" ht="12.75">
      <c r="A248" s="1">
        <v>249</v>
      </c>
      <c r="B248" s="1" t="s">
        <v>247</v>
      </c>
      <c r="C248" s="1">
        <v>3192.47</v>
      </c>
      <c r="D248" s="1">
        <v>29593.59</v>
      </c>
      <c r="E248" s="1">
        <v>19665.79</v>
      </c>
      <c r="F248" s="1">
        <v>11336</v>
      </c>
      <c r="G248" s="1">
        <v>7878.23</v>
      </c>
      <c r="H248" s="1">
        <v>6768.46</v>
      </c>
      <c r="I248" s="1">
        <v>42894.37</v>
      </c>
      <c r="J248" s="1">
        <v>3930.8</v>
      </c>
      <c r="K248" s="1">
        <v>4168.18</v>
      </c>
      <c r="L248" s="1">
        <v>3900.98</v>
      </c>
      <c r="M248" s="1">
        <v>5156.9</v>
      </c>
      <c r="N248" s="1">
        <v>5390.5</v>
      </c>
      <c r="O248" s="12">
        <f t="shared" si="3"/>
        <v>143876.27000000002</v>
      </c>
    </row>
    <row r="249" spans="1:15" ht="12.75">
      <c r="A249" s="1">
        <v>250</v>
      </c>
      <c r="B249" s="1" t="s">
        <v>248</v>
      </c>
      <c r="C249" s="1">
        <v>4984.81</v>
      </c>
      <c r="D249" s="1">
        <v>7925.77</v>
      </c>
      <c r="E249" s="1">
        <v>8163.3</v>
      </c>
      <c r="F249" s="1">
        <v>7221.97</v>
      </c>
      <c r="G249" s="1">
        <v>6276.29</v>
      </c>
      <c r="H249" s="1">
        <v>6212.35</v>
      </c>
      <c r="I249" s="1">
        <v>8166.51</v>
      </c>
      <c r="J249" s="1">
        <v>5723.14</v>
      </c>
      <c r="K249" s="1">
        <v>5906.12</v>
      </c>
      <c r="L249" s="1">
        <v>22047.71</v>
      </c>
      <c r="M249" s="1">
        <v>11268.4</v>
      </c>
      <c r="N249" s="1">
        <v>8862.8</v>
      </c>
      <c r="O249" s="12">
        <f t="shared" si="3"/>
        <v>102759.17</v>
      </c>
    </row>
    <row r="250" spans="1:15" ht="12.75">
      <c r="A250" s="1">
        <v>251</v>
      </c>
      <c r="B250" s="1" t="s">
        <v>249</v>
      </c>
      <c r="C250" s="1">
        <v>3049.08</v>
      </c>
      <c r="D250" s="1">
        <v>3049.08</v>
      </c>
      <c r="E250" s="1">
        <v>3905.44</v>
      </c>
      <c r="F250" s="1">
        <v>4941.37</v>
      </c>
      <c r="G250" s="1">
        <v>16246.6</v>
      </c>
      <c r="H250" s="1">
        <v>3114.82</v>
      </c>
      <c r="I250" s="1">
        <v>34603.99</v>
      </c>
      <c r="J250" s="1">
        <v>13316.23</v>
      </c>
      <c r="K250" s="1">
        <v>5156.52</v>
      </c>
      <c r="L250" s="1">
        <v>11673.06</v>
      </c>
      <c r="M250" s="1">
        <v>8472.9</v>
      </c>
      <c r="N250" s="1">
        <v>11575.5</v>
      </c>
      <c r="O250" s="12">
        <f t="shared" si="3"/>
        <v>119104.59</v>
      </c>
    </row>
    <row r="251" spans="1:15" ht="12.75">
      <c r="A251" s="1">
        <v>252</v>
      </c>
      <c r="B251" s="1" t="s">
        <v>250</v>
      </c>
      <c r="C251" s="1">
        <v>8870.81</v>
      </c>
      <c r="D251" s="1">
        <v>11218.06</v>
      </c>
      <c r="E251" s="1">
        <v>8554.22</v>
      </c>
      <c r="F251" s="1">
        <v>9006.88</v>
      </c>
      <c r="G251" s="1">
        <v>19718.65</v>
      </c>
      <c r="H251" s="1">
        <v>6047.43</v>
      </c>
      <c r="I251" s="1">
        <v>6604.9</v>
      </c>
      <c r="J251" s="1">
        <v>8875.66</v>
      </c>
      <c r="K251" s="1">
        <v>8080.93</v>
      </c>
      <c r="L251" s="1">
        <v>12961.77</v>
      </c>
      <c r="M251" s="1">
        <v>15125.8</v>
      </c>
      <c r="N251" s="1">
        <v>9510</v>
      </c>
      <c r="O251" s="12">
        <f t="shared" si="3"/>
        <v>124575.11000000002</v>
      </c>
    </row>
    <row r="252" spans="1:15" ht="12.75">
      <c r="A252" s="1">
        <v>253</v>
      </c>
      <c r="B252" s="1" t="s">
        <v>251</v>
      </c>
      <c r="C252" s="1">
        <v>5317.16</v>
      </c>
      <c r="D252" s="1">
        <v>5317.16</v>
      </c>
      <c r="E252" s="1">
        <v>6206.07</v>
      </c>
      <c r="F252" s="1">
        <v>15989.14</v>
      </c>
      <c r="G252" s="1">
        <v>8250.93</v>
      </c>
      <c r="H252" s="1">
        <v>5336.63</v>
      </c>
      <c r="I252" s="1">
        <v>6256.05</v>
      </c>
      <c r="J252" s="1">
        <v>6042.06</v>
      </c>
      <c r="K252" s="1">
        <v>21295.74</v>
      </c>
      <c r="L252" s="1">
        <v>7182.86</v>
      </c>
      <c r="M252" s="1">
        <v>9345.1</v>
      </c>
      <c r="N252" s="1">
        <v>5858.5</v>
      </c>
      <c r="O252" s="12">
        <f t="shared" si="3"/>
        <v>102397.40000000001</v>
      </c>
    </row>
    <row r="253" spans="1:15" ht="12.75">
      <c r="A253" s="1">
        <v>254</v>
      </c>
      <c r="B253" s="1" t="s">
        <v>252</v>
      </c>
      <c r="C253" s="1">
        <v>14290.13</v>
      </c>
      <c r="D253" s="1">
        <v>10620.84</v>
      </c>
      <c r="E253" s="1">
        <v>17001.2</v>
      </c>
      <c r="F253" s="1">
        <v>17920.85</v>
      </c>
      <c r="G253" s="1">
        <v>30315.49</v>
      </c>
      <c r="H253" s="1">
        <v>14325.69</v>
      </c>
      <c r="I253" s="1">
        <v>22506.33</v>
      </c>
      <c r="J253" s="1">
        <v>10895.41</v>
      </c>
      <c r="K253" s="1">
        <v>14851.09</v>
      </c>
      <c r="L253" s="1">
        <v>14636.93</v>
      </c>
      <c r="M253" s="1">
        <v>19956.8</v>
      </c>
      <c r="N253" s="1">
        <v>19327.6</v>
      </c>
      <c r="O253" s="12">
        <f t="shared" si="3"/>
        <v>206648.36</v>
      </c>
    </row>
    <row r="254" spans="1:15" ht="12.75">
      <c r="A254" s="1">
        <v>255</v>
      </c>
      <c r="B254" s="1" t="s">
        <v>253</v>
      </c>
      <c r="C254" s="1">
        <v>9995.27</v>
      </c>
      <c r="D254" s="1">
        <v>74272.35</v>
      </c>
      <c r="E254" s="1">
        <v>8718.57</v>
      </c>
      <c r="F254" s="1">
        <v>10596.88</v>
      </c>
      <c r="G254" s="1">
        <v>12010.96</v>
      </c>
      <c r="H254" s="1">
        <v>8312.49</v>
      </c>
      <c r="I254" s="1">
        <v>10711.4</v>
      </c>
      <c r="J254" s="1">
        <v>12185.43</v>
      </c>
      <c r="K254" s="1">
        <v>14943.1</v>
      </c>
      <c r="L254" s="1">
        <v>19682.57</v>
      </c>
      <c r="M254" s="1">
        <v>16902.1</v>
      </c>
      <c r="N254" s="1">
        <v>17513.3</v>
      </c>
      <c r="O254" s="12">
        <f t="shared" si="3"/>
        <v>215844.42</v>
      </c>
    </row>
    <row r="255" spans="1:15" ht="12.75">
      <c r="A255" s="1">
        <v>256</v>
      </c>
      <c r="B255" s="1" t="s">
        <v>254</v>
      </c>
      <c r="C255" s="1">
        <v>6851.31</v>
      </c>
      <c r="D255" s="1">
        <v>7516.01</v>
      </c>
      <c r="E255" s="1">
        <v>7516.01</v>
      </c>
      <c r="F255" s="1">
        <v>27359.24</v>
      </c>
      <c r="G255" s="1">
        <v>17821.59</v>
      </c>
      <c r="H255" s="1">
        <v>6851.31</v>
      </c>
      <c r="I255" s="1">
        <v>9351.22</v>
      </c>
      <c r="J255" s="1">
        <v>25042.5</v>
      </c>
      <c r="K255" s="1">
        <v>10074.5</v>
      </c>
      <c r="L255" s="1">
        <v>8864.18</v>
      </c>
      <c r="M255" s="1">
        <v>11279.5</v>
      </c>
      <c r="N255" s="1">
        <v>7497.3</v>
      </c>
      <c r="O255" s="12">
        <f t="shared" si="3"/>
        <v>146024.66999999998</v>
      </c>
    </row>
    <row r="256" spans="1:15" ht="12.75">
      <c r="A256" s="1">
        <v>257</v>
      </c>
      <c r="B256" s="1" t="s">
        <v>255</v>
      </c>
      <c r="C256" s="1">
        <v>52548.75</v>
      </c>
      <c r="D256" s="1">
        <v>32030.12</v>
      </c>
      <c r="E256" s="1">
        <v>19666.54</v>
      </c>
      <c r="F256" s="1">
        <v>26403.72</v>
      </c>
      <c r="G256" s="1">
        <v>20819.93</v>
      </c>
      <c r="H256" s="1">
        <v>14362.26</v>
      </c>
      <c r="I256" s="1">
        <v>26460.35</v>
      </c>
      <c r="J256" s="1">
        <v>14679.79</v>
      </c>
      <c r="K256" s="1">
        <v>28484.85</v>
      </c>
      <c r="L256" s="1">
        <v>25296.79</v>
      </c>
      <c r="M256" s="1">
        <v>31436.1</v>
      </c>
      <c r="N256" s="1">
        <v>21745.6</v>
      </c>
      <c r="O256" s="12">
        <f t="shared" si="3"/>
        <v>313934.8</v>
      </c>
    </row>
    <row r="257" spans="1:15" ht="12.75">
      <c r="A257" s="1">
        <v>258</v>
      </c>
      <c r="B257" s="1" t="s">
        <v>256</v>
      </c>
      <c r="C257" s="1">
        <v>8535.2</v>
      </c>
      <c r="D257" s="1">
        <v>10178.55</v>
      </c>
      <c r="E257" s="1">
        <v>7569.72</v>
      </c>
      <c r="F257" s="1">
        <v>15826.54</v>
      </c>
      <c r="G257" s="1">
        <v>14655.12</v>
      </c>
      <c r="H257" s="1">
        <v>7291.73</v>
      </c>
      <c r="I257" s="1">
        <v>15185.71</v>
      </c>
      <c r="J257" s="1">
        <v>17816.84</v>
      </c>
      <c r="K257" s="1">
        <v>29011.14</v>
      </c>
      <c r="L257" s="1">
        <v>9229.69</v>
      </c>
      <c r="M257" s="1">
        <v>21179.7</v>
      </c>
      <c r="N257" s="1">
        <v>8265</v>
      </c>
      <c r="O257" s="12">
        <f t="shared" si="3"/>
        <v>164744.94</v>
      </c>
    </row>
    <row r="258" spans="1:15" ht="12.75">
      <c r="A258" s="1">
        <v>259</v>
      </c>
      <c r="B258" s="1" t="s">
        <v>257</v>
      </c>
      <c r="C258" s="1">
        <v>8074</v>
      </c>
      <c r="D258" s="1">
        <v>16906.87</v>
      </c>
      <c r="E258" s="1">
        <v>8748.99</v>
      </c>
      <c r="F258" s="1">
        <v>14108.88</v>
      </c>
      <c r="G258" s="1">
        <v>24143.1</v>
      </c>
      <c r="H258" s="1">
        <v>17605.93</v>
      </c>
      <c r="I258" s="1">
        <v>15198.65</v>
      </c>
      <c r="J258" s="1">
        <v>8305.77</v>
      </c>
      <c r="K258" s="1">
        <v>38883.98</v>
      </c>
      <c r="L258" s="1">
        <v>16677.05</v>
      </c>
      <c r="M258" s="1">
        <v>11603.9</v>
      </c>
      <c r="N258" s="1">
        <v>23899.4</v>
      </c>
      <c r="O258" s="12">
        <f t="shared" si="3"/>
        <v>204156.51999999996</v>
      </c>
    </row>
    <row r="259" spans="1:15" ht="12.75">
      <c r="A259" s="1">
        <v>260</v>
      </c>
      <c r="B259" s="1" t="s">
        <v>259</v>
      </c>
      <c r="C259" s="1">
        <v>41721.19</v>
      </c>
      <c r="D259" s="1">
        <v>42891.69</v>
      </c>
      <c r="E259" s="1">
        <v>50412.13</v>
      </c>
      <c r="F259" s="1">
        <v>54957.49</v>
      </c>
      <c r="G259" s="1">
        <v>189819.19</v>
      </c>
      <c r="H259" s="1">
        <v>43735.88</v>
      </c>
      <c r="I259" s="1">
        <v>56465.16</v>
      </c>
      <c r="J259" s="1">
        <v>130585.73</v>
      </c>
      <c r="K259" s="1">
        <v>44037.37</v>
      </c>
      <c r="L259" s="1">
        <v>53052.27</v>
      </c>
      <c r="M259" s="1">
        <v>54192.1</v>
      </c>
      <c r="N259" s="1">
        <v>59273.7</v>
      </c>
      <c r="O259" s="12">
        <f t="shared" si="3"/>
        <v>821143.8999999999</v>
      </c>
    </row>
    <row r="260" spans="1:15" ht="12.75">
      <c r="A260" s="1">
        <v>261</v>
      </c>
      <c r="B260" s="1" t="s">
        <v>261</v>
      </c>
      <c r="C260" s="1">
        <v>17506.6</v>
      </c>
      <c r="D260" s="1">
        <v>29106.5</v>
      </c>
      <c r="E260" s="1">
        <v>87764.83</v>
      </c>
      <c r="F260" s="1">
        <v>17068.54</v>
      </c>
      <c r="G260" s="1">
        <v>27224.89</v>
      </c>
      <c r="H260" s="1">
        <v>10987.18</v>
      </c>
      <c r="I260" s="1">
        <v>20100.67</v>
      </c>
      <c r="J260" s="1">
        <v>20552.9</v>
      </c>
      <c r="K260" s="1">
        <v>18516.24</v>
      </c>
      <c r="L260" s="1">
        <v>14162.81</v>
      </c>
      <c r="M260" s="1">
        <v>22171.4</v>
      </c>
      <c r="N260" s="1">
        <v>17316.9</v>
      </c>
      <c r="O260" s="12">
        <f t="shared" si="3"/>
        <v>302479.46</v>
      </c>
    </row>
    <row r="261" spans="1:15" ht="12.75">
      <c r="A261" s="1">
        <v>262</v>
      </c>
      <c r="B261" s="1" t="s">
        <v>262</v>
      </c>
      <c r="C261" s="1">
        <v>17155.14</v>
      </c>
      <c r="D261" s="1">
        <v>14895.83</v>
      </c>
      <c r="E261" s="1">
        <v>10359.77</v>
      </c>
      <c r="F261" s="1">
        <v>95367</v>
      </c>
      <c r="G261" s="1">
        <v>10514.29</v>
      </c>
      <c r="H261" s="1">
        <v>19574.88</v>
      </c>
      <c r="I261" s="1">
        <v>25083.22</v>
      </c>
      <c r="J261" s="1">
        <v>46320.8</v>
      </c>
      <c r="K261" s="1">
        <v>16857.36</v>
      </c>
      <c r="L261" s="1">
        <v>19549.36</v>
      </c>
      <c r="M261" s="1">
        <v>14579.1</v>
      </c>
      <c r="N261" s="1">
        <v>14591.5</v>
      </c>
      <c r="O261" s="12">
        <f t="shared" si="3"/>
        <v>304848.24999999994</v>
      </c>
    </row>
    <row r="262" spans="1:15" ht="12.75">
      <c r="A262" s="1">
        <v>263</v>
      </c>
      <c r="B262" s="1" t="s">
        <v>263</v>
      </c>
      <c r="C262" s="1">
        <v>23663.84</v>
      </c>
      <c r="D262" s="1">
        <v>29530.9</v>
      </c>
      <c r="E262" s="1">
        <v>23370.75</v>
      </c>
      <c r="F262" s="1">
        <v>33216.69</v>
      </c>
      <c r="G262" s="1">
        <v>20765.58</v>
      </c>
      <c r="H262" s="1">
        <v>22155.89</v>
      </c>
      <c r="I262" s="1">
        <v>33829.91</v>
      </c>
      <c r="J262" s="1">
        <v>26658.72</v>
      </c>
      <c r="K262" s="1">
        <v>24927.45</v>
      </c>
      <c r="L262" s="1">
        <v>26653.54</v>
      </c>
      <c r="M262" s="1">
        <v>27160</v>
      </c>
      <c r="N262" s="1">
        <v>32750.1</v>
      </c>
      <c r="O262" s="12">
        <f aca="true" t="shared" si="4" ref="O262:O325">SUM(C262:N262)</f>
        <v>324683.37</v>
      </c>
    </row>
    <row r="263" spans="1:15" ht="12.75">
      <c r="A263" s="1">
        <v>264</v>
      </c>
      <c r="B263" s="1" t="s">
        <v>264</v>
      </c>
      <c r="C263" s="1">
        <v>20169.85</v>
      </c>
      <c r="D263" s="1">
        <v>13911.07</v>
      </c>
      <c r="E263" s="1">
        <v>13740.15</v>
      </c>
      <c r="F263" s="1">
        <v>136629.05</v>
      </c>
      <c r="G263" s="1">
        <v>14105.36</v>
      </c>
      <c r="H263" s="1">
        <v>17230.75</v>
      </c>
      <c r="I263" s="1">
        <v>33733.83</v>
      </c>
      <c r="J263" s="1">
        <v>27953.94</v>
      </c>
      <c r="K263" s="1">
        <v>22079.26</v>
      </c>
      <c r="L263" s="1">
        <v>26083.88</v>
      </c>
      <c r="M263" s="1">
        <v>27965.5</v>
      </c>
      <c r="N263" s="1">
        <v>29509.3</v>
      </c>
      <c r="O263" s="12">
        <f t="shared" si="4"/>
        <v>383111.94</v>
      </c>
    </row>
    <row r="264" spans="1:15" ht="12.75">
      <c r="A264" s="1">
        <v>265</v>
      </c>
      <c r="B264" s="1" t="s">
        <v>265</v>
      </c>
      <c r="C264" s="1">
        <v>33574.91</v>
      </c>
      <c r="D264" s="16">
        <v>28192.73</v>
      </c>
      <c r="E264" s="1">
        <v>52064.23</v>
      </c>
      <c r="F264" s="1">
        <v>48819.31</v>
      </c>
      <c r="G264" s="1">
        <v>26551.99</v>
      </c>
      <c r="H264" s="1">
        <v>35384.54</v>
      </c>
      <c r="I264" s="1">
        <v>40556.77</v>
      </c>
      <c r="J264" s="1">
        <v>22767.4</v>
      </c>
      <c r="K264" s="1">
        <v>31170.54</v>
      </c>
      <c r="L264" s="1">
        <v>38177</v>
      </c>
      <c r="M264" s="1">
        <v>32381.9</v>
      </c>
      <c r="N264" s="1">
        <v>44947.6</v>
      </c>
      <c r="O264" s="12">
        <f t="shared" si="4"/>
        <v>434588.92</v>
      </c>
    </row>
    <row r="265" spans="1:15" ht="12.75">
      <c r="A265" s="1">
        <v>266</v>
      </c>
      <c r="B265" s="1" t="s">
        <v>267</v>
      </c>
      <c r="C265" s="1">
        <v>34866.63</v>
      </c>
      <c r="D265" s="16">
        <v>28101.67</v>
      </c>
      <c r="E265" s="1">
        <v>240313.96</v>
      </c>
      <c r="F265" s="1">
        <v>95964.35</v>
      </c>
      <c r="G265" s="1">
        <v>74297.52</v>
      </c>
      <c r="H265" s="1">
        <v>25557.18</v>
      </c>
      <c r="I265" s="1">
        <v>66320.34</v>
      </c>
      <c r="J265" s="1">
        <v>30988.5</v>
      </c>
      <c r="K265" s="1">
        <v>34872.89</v>
      </c>
      <c r="L265" s="1">
        <v>39778.55</v>
      </c>
      <c r="M265" s="1">
        <v>38550.3</v>
      </c>
      <c r="N265" s="1">
        <v>46258.5</v>
      </c>
      <c r="O265" s="12">
        <f t="shared" si="4"/>
        <v>755870.3900000001</v>
      </c>
    </row>
    <row r="266" spans="1:15" ht="12.75">
      <c r="A266" s="1">
        <v>267</v>
      </c>
      <c r="B266" s="1" t="s">
        <v>268</v>
      </c>
      <c r="C266" s="1">
        <v>36550.69</v>
      </c>
      <c r="D266" s="16">
        <v>35053.58</v>
      </c>
      <c r="E266" s="1">
        <v>27958.22</v>
      </c>
      <c r="F266" s="1">
        <v>43830.64</v>
      </c>
      <c r="G266" s="1">
        <v>48961.1</v>
      </c>
      <c r="H266" s="1">
        <v>104396.74</v>
      </c>
      <c r="I266" s="1">
        <v>138927.36</v>
      </c>
      <c r="J266" s="1">
        <v>84271.28</v>
      </c>
      <c r="K266" s="1">
        <v>71618.5</v>
      </c>
      <c r="L266" s="1">
        <v>38327.73</v>
      </c>
      <c r="M266" s="1">
        <v>29729.3</v>
      </c>
      <c r="N266" s="1">
        <v>52071.7</v>
      </c>
      <c r="O266" s="12">
        <f t="shared" si="4"/>
        <v>711696.84</v>
      </c>
    </row>
    <row r="267" spans="1:15" ht="12.75">
      <c r="A267" s="1">
        <v>268</v>
      </c>
      <c r="B267" s="1" t="s">
        <v>418</v>
      </c>
      <c r="C267" s="1">
        <v>48745.84</v>
      </c>
      <c r="D267" s="16">
        <v>30053.64</v>
      </c>
      <c r="E267" s="1">
        <v>37367.81</v>
      </c>
      <c r="F267" s="1">
        <v>36546.16</v>
      </c>
      <c r="G267" s="1">
        <v>23951.14</v>
      </c>
      <c r="H267" s="1">
        <v>59511.15</v>
      </c>
      <c r="I267" s="1">
        <v>83157.68</v>
      </c>
      <c r="J267" s="1">
        <v>67146.17</v>
      </c>
      <c r="K267" s="1">
        <v>34244.32</v>
      </c>
      <c r="L267" s="1">
        <v>33940.29</v>
      </c>
      <c r="M267" s="1">
        <v>39540.7</v>
      </c>
      <c r="N267" s="1">
        <v>35232.4</v>
      </c>
      <c r="O267" s="12">
        <f t="shared" si="4"/>
        <v>529437.3</v>
      </c>
    </row>
    <row r="268" spans="1:15" ht="12.75">
      <c r="A268" s="1">
        <v>269</v>
      </c>
      <c r="B268" s="1" t="s">
        <v>269</v>
      </c>
      <c r="C268" s="1">
        <v>31851.27</v>
      </c>
      <c r="D268" s="16">
        <v>158615.01</v>
      </c>
      <c r="E268" s="1">
        <v>37657.69</v>
      </c>
      <c r="F268" s="1">
        <v>27615.1</v>
      </c>
      <c r="G268" s="1">
        <v>28506.08</v>
      </c>
      <c r="H268" s="1">
        <v>26525.72</v>
      </c>
      <c r="I268" s="1">
        <v>37210.72</v>
      </c>
      <c r="J268" s="1">
        <v>41696.92</v>
      </c>
      <c r="K268" s="8">
        <v>37002.81</v>
      </c>
      <c r="L268" s="1">
        <v>30849</v>
      </c>
      <c r="M268" s="1">
        <v>24098</v>
      </c>
      <c r="N268" s="1">
        <v>17480.6</v>
      </c>
      <c r="O268" s="12">
        <f t="shared" si="4"/>
        <v>499108.9199999999</v>
      </c>
    </row>
    <row r="269" spans="1:15" ht="12.75">
      <c r="A269" s="1">
        <v>270</v>
      </c>
      <c r="B269" s="1" t="s">
        <v>271</v>
      </c>
      <c r="C269" s="1">
        <v>18103.46</v>
      </c>
      <c r="D269" s="1">
        <v>21264.14</v>
      </c>
      <c r="E269" s="1">
        <v>22950.32</v>
      </c>
      <c r="F269" s="1">
        <v>31186.39</v>
      </c>
      <c r="G269" s="1">
        <v>30370.57</v>
      </c>
      <c r="H269" s="1">
        <v>15001.04</v>
      </c>
      <c r="I269" s="1">
        <v>53675.17</v>
      </c>
      <c r="J269" s="1">
        <v>49692.05</v>
      </c>
      <c r="K269" s="1">
        <v>29963.38</v>
      </c>
      <c r="L269" s="1">
        <v>29023.82</v>
      </c>
      <c r="M269" s="1">
        <v>37539.6</v>
      </c>
      <c r="N269" s="1">
        <v>28932.3</v>
      </c>
      <c r="O269" s="12">
        <f t="shared" si="4"/>
        <v>367702.24</v>
      </c>
    </row>
    <row r="270" spans="1:15" ht="12.75">
      <c r="A270" s="1">
        <v>271</v>
      </c>
      <c r="B270" s="1" t="s">
        <v>272</v>
      </c>
      <c r="C270" s="1">
        <v>21684.96</v>
      </c>
      <c r="D270" s="1">
        <v>24147.95</v>
      </c>
      <c r="E270" s="1">
        <v>28924.72</v>
      </c>
      <c r="F270" s="1">
        <v>133418.26</v>
      </c>
      <c r="G270" s="1">
        <v>22387.73</v>
      </c>
      <c r="H270" s="1">
        <v>30118.92</v>
      </c>
      <c r="I270" s="1">
        <v>29943.24</v>
      </c>
      <c r="J270" s="1">
        <v>25830.04</v>
      </c>
      <c r="K270" s="1">
        <v>17343.96</v>
      </c>
      <c r="L270" s="1">
        <v>22691.45</v>
      </c>
      <c r="M270" s="1">
        <v>21749.3</v>
      </c>
      <c r="N270" s="1">
        <v>24421.7</v>
      </c>
      <c r="O270" s="12">
        <f t="shared" si="4"/>
        <v>402662.23000000004</v>
      </c>
    </row>
    <row r="271" spans="1:15" ht="12.75">
      <c r="A271" s="1">
        <v>272</v>
      </c>
      <c r="B271" s="1" t="s">
        <v>273</v>
      </c>
      <c r="C271" s="1">
        <v>20872.86</v>
      </c>
      <c r="D271" s="1">
        <v>18947.21</v>
      </c>
      <c r="E271" s="1">
        <v>28715.56</v>
      </c>
      <c r="F271" s="1">
        <v>30457.42</v>
      </c>
      <c r="G271" s="1">
        <v>17185.28</v>
      </c>
      <c r="H271" s="1">
        <v>16031.83</v>
      </c>
      <c r="I271" s="1">
        <v>30930.53</v>
      </c>
      <c r="J271" s="1">
        <v>14884.86</v>
      </c>
      <c r="K271" s="1">
        <v>18485.94</v>
      </c>
      <c r="L271" s="1">
        <v>17060.07</v>
      </c>
      <c r="M271" s="1">
        <v>19853.8</v>
      </c>
      <c r="N271" s="1">
        <v>20222.2</v>
      </c>
      <c r="O271" s="12">
        <f t="shared" si="4"/>
        <v>253647.56</v>
      </c>
    </row>
    <row r="272" spans="1:15" ht="12.75">
      <c r="A272" s="1">
        <v>273</v>
      </c>
      <c r="B272" s="1" t="s">
        <v>274</v>
      </c>
      <c r="C272" s="1">
        <v>24185.27</v>
      </c>
      <c r="D272" s="1">
        <v>61922.31</v>
      </c>
      <c r="E272" s="1">
        <v>32571.43</v>
      </c>
      <c r="F272" s="1">
        <v>40941.9</v>
      </c>
      <c r="G272" s="1">
        <v>26077.99</v>
      </c>
      <c r="H272" s="1">
        <v>23662.37</v>
      </c>
      <c r="I272" s="1">
        <v>44492.18</v>
      </c>
      <c r="J272" s="1">
        <v>39895.67</v>
      </c>
      <c r="K272" s="1">
        <v>49711.39</v>
      </c>
      <c r="L272" s="1">
        <v>25538.48</v>
      </c>
      <c r="M272" s="1">
        <v>32268.1</v>
      </c>
      <c r="N272" s="1">
        <v>32015.6</v>
      </c>
      <c r="O272" s="12">
        <f t="shared" si="4"/>
        <v>433282.68999999994</v>
      </c>
    </row>
    <row r="273" spans="1:15" ht="12.75">
      <c r="A273" s="1">
        <v>274</v>
      </c>
      <c r="B273" s="1" t="s">
        <v>275</v>
      </c>
      <c r="C273" s="1">
        <v>21729.66</v>
      </c>
      <c r="D273" s="1">
        <v>16165.62</v>
      </c>
      <c r="E273" s="1">
        <v>15296.48</v>
      </c>
      <c r="F273" s="1">
        <v>26629.58</v>
      </c>
      <c r="G273" s="1">
        <v>16685.87</v>
      </c>
      <c r="H273" s="1">
        <v>18230.88</v>
      </c>
      <c r="I273" s="1">
        <v>14017.06</v>
      </c>
      <c r="J273" s="1">
        <v>15756.78</v>
      </c>
      <c r="K273" s="1">
        <v>16861.68</v>
      </c>
      <c r="L273" s="1">
        <v>14830.08</v>
      </c>
      <c r="M273" s="1">
        <v>14533.8</v>
      </c>
      <c r="N273" s="1">
        <v>18755.2</v>
      </c>
      <c r="O273" s="12">
        <f t="shared" si="4"/>
        <v>209492.68999999997</v>
      </c>
    </row>
    <row r="274" spans="1:15" ht="12.75">
      <c r="A274" s="1">
        <v>275</v>
      </c>
      <c r="B274" s="1" t="s">
        <v>276</v>
      </c>
      <c r="C274" s="1">
        <v>25387.93</v>
      </c>
      <c r="D274" s="1">
        <v>23642.58</v>
      </c>
      <c r="E274" s="1">
        <v>20591.64</v>
      </c>
      <c r="F274" s="1">
        <v>23908.25</v>
      </c>
      <c r="G274" s="1">
        <v>18951.51</v>
      </c>
      <c r="H274" s="1">
        <v>15467.25</v>
      </c>
      <c r="I274" s="1">
        <v>13003.94</v>
      </c>
      <c r="J274" s="1">
        <v>13896.08</v>
      </c>
      <c r="K274" s="1">
        <v>21951.43</v>
      </c>
      <c r="L274" s="1">
        <v>22328.18</v>
      </c>
      <c r="M274" s="1">
        <v>23193.9</v>
      </c>
      <c r="N274" s="1">
        <v>17420</v>
      </c>
      <c r="O274" s="12">
        <f t="shared" si="4"/>
        <v>239742.68999999994</v>
      </c>
    </row>
    <row r="275" spans="1:15" ht="12.75">
      <c r="A275" s="1">
        <v>276</v>
      </c>
      <c r="B275" s="1" t="s">
        <v>277</v>
      </c>
      <c r="C275" s="1">
        <v>15572.44</v>
      </c>
      <c r="D275" s="1">
        <v>35817.73</v>
      </c>
      <c r="E275" s="1">
        <v>24062.62</v>
      </c>
      <c r="F275" s="1">
        <v>28533.3</v>
      </c>
      <c r="G275" s="1">
        <v>12107.29</v>
      </c>
      <c r="H275" s="1">
        <v>16287.25</v>
      </c>
      <c r="I275" s="1">
        <v>18853.48</v>
      </c>
      <c r="J275" s="1">
        <v>14376.45</v>
      </c>
      <c r="K275" s="1">
        <v>16698.48</v>
      </c>
      <c r="L275" s="1">
        <v>15704.96</v>
      </c>
      <c r="M275" s="1">
        <v>17181</v>
      </c>
      <c r="N275" s="1">
        <v>18726.7</v>
      </c>
      <c r="O275" s="12">
        <f t="shared" si="4"/>
        <v>233921.70000000004</v>
      </c>
    </row>
    <row r="276" spans="1:15" ht="12.75">
      <c r="A276" s="1">
        <v>277</v>
      </c>
      <c r="B276" s="1" t="s">
        <v>278</v>
      </c>
      <c r="C276" s="1">
        <v>10744.07</v>
      </c>
      <c r="D276" s="1">
        <v>10292.76</v>
      </c>
      <c r="E276" s="1">
        <v>10891.61</v>
      </c>
      <c r="F276" s="1">
        <v>16359.34</v>
      </c>
      <c r="G276" s="1">
        <v>11019.31</v>
      </c>
      <c r="H276" s="1">
        <v>10372.97</v>
      </c>
      <c r="I276" s="1">
        <v>30905.52</v>
      </c>
      <c r="J276" s="1">
        <v>9463.67</v>
      </c>
      <c r="K276" s="1">
        <v>15012.73</v>
      </c>
      <c r="L276" s="1">
        <v>23420.37</v>
      </c>
      <c r="M276" s="1">
        <v>14568.3</v>
      </c>
      <c r="N276" s="1">
        <v>16525.1</v>
      </c>
      <c r="O276" s="12">
        <f t="shared" si="4"/>
        <v>179575.75</v>
      </c>
    </row>
    <row r="277" spans="1:15" ht="12.75">
      <c r="A277" s="1">
        <v>278</v>
      </c>
      <c r="B277" s="1" t="s">
        <v>279</v>
      </c>
      <c r="C277" s="1">
        <v>12528.59</v>
      </c>
      <c r="D277" s="1">
        <v>19427.06</v>
      </c>
      <c r="E277" s="1">
        <v>14078.28</v>
      </c>
      <c r="F277" s="1">
        <v>16635.46</v>
      </c>
      <c r="G277" s="1">
        <v>18222.62</v>
      </c>
      <c r="H277" s="1">
        <v>10190.21</v>
      </c>
      <c r="I277" s="1">
        <v>34506.97</v>
      </c>
      <c r="J277" s="1">
        <v>10636.62</v>
      </c>
      <c r="K277" s="1">
        <v>15200.38</v>
      </c>
      <c r="L277" s="1">
        <v>18842.51</v>
      </c>
      <c r="M277" s="1">
        <v>18710.2</v>
      </c>
      <c r="N277" s="1">
        <v>19048</v>
      </c>
      <c r="O277" s="12">
        <f t="shared" si="4"/>
        <v>208026.90000000002</v>
      </c>
    </row>
    <row r="278" spans="1:15" ht="12.75">
      <c r="A278" s="1">
        <v>279</v>
      </c>
      <c r="B278" s="1" t="s">
        <v>280</v>
      </c>
      <c r="C278" s="1">
        <v>39397.47</v>
      </c>
      <c r="D278" s="2">
        <v>35969.35</v>
      </c>
      <c r="E278" s="1">
        <v>21358.15</v>
      </c>
      <c r="F278" s="1">
        <v>19740.37</v>
      </c>
      <c r="G278" s="1">
        <v>28234.93</v>
      </c>
      <c r="H278" s="1">
        <v>28060.09</v>
      </c>
      <c r="I278" s="1">
        <v>31838.45</v>
      </c>
      <c r="J278" s="1">
        <v>47524.29</v>
      </c>
      <c r="K278" s="1">
        <v>23170.09</v>
      </c>
      <c r="L278" s="1">
        <v>26545.37</v>
      </c>
      <c r="M278" s="1">
        <v>21014.1</v>
      </c>
      <c r="N278" s="1">
        <v>33346.3</v>
      </c>
      <c r="O278" s="12">
        <f t="shared" si="4"/>
        <v>356198.95999999996</v>
      </c>
    </row>
    <row r="279" spans="1:15" ht="12.75">
      <c r="A279" s="1">
        <v>280</v>
      </c>
      <c r="B279" s="1" t="s">
        <v>281</v>
      </c>
      <c r="C279" s="1">
        <v>22275.08</v>
      </c>
      <c r="D279" s="2">
        <v>34124.03</v>
      </c>
      <c r="E279" s="1">
        <v>26409.58</v>
      </c>
      <c r="F279" s="1">
        <v>26983.44</v>
      </c>
      <c r="G279" s="1">
        <v>68367.65</v>
      </c>
      <c r="H279" s="1">
        <v>16052.7</v>
      </c>
      <c r="I279" s="1">
        <v>18217.07</v>
      </c>
      <c r="J279" s="1">
        <v>23132.46</v>
      </c>
      <c r="K279" s="1">
        <v>23913.77</v>
      </c>
      <c r="L279" s="1">
        <v>26268.07</v>
      </c>
      <c r="M279" s="1">
        <v>24484.5</v>
      </c>
      <c r="N279" s="1">
        <v>27228.4</v>
      </c>
      <c r="O279" s="12">
        <f t="shared" si="4"/>
        <v>337456.75</v>
      </c>
    </row>
    <row r="280" spans="1:15" ht="12.75">
      <c r="A280" s="1">
        <v>281</v>
      </c>
      <c r="B280" s="1" t="s">
        <v>284</v>
      </c>
      <c r="C280" s="1">
        <v>26373.13</v>
      </c>
      <c r="D280" s="2">
        <v>27704.66</v>
      </c>
      <c r="E280" s="1">
        <v>29175.97</v>
      </c>
      <c r="F280" s="1">
        <v>47348.94</v>
      </c>
      <c r="G280" s="1">
        <v>42748.41</v>
      </c>
      <c r="H280" s="1">
        <v>29748.73</v>
      </c>
      <c r="I280" s="1">
        <v>29697.2</v>
      </c>
      <c r="J280" s="1">
        <v>32690.6</v>
      </c>
      <c r="K280" s="1">
        <v>26689.52</v>
      </c>
      <c r="L280" s="1">
        <v>38094.66</v>
      </c>
      <c r="M280" s="1">
        <v>36595.2</v>
      </c>
      <c r="N280" s="1">
        <v>44512.1</v>
      </c>
      <c r="O280" s="12">
        <f t="shared" si="4"/>
        <v>411379.12000000005</v>
      </c>
    </row>
    <row r="281" spans="1:15" ht="12.75">
      <c r="A281" s="1">
        <v>282</v>
      </c>
      <c r="B281" s="1" t="s">
        <v>285</v>
      </c>
      <c r="C281" s="1">
        <v>30471.47</v>
      </c>
      <c r="D281" s="1">
        <v>25120.81</v>
      </c>
      <c r="E281" s="1">
        <v>38911.85</v>
      </c>
      <c r="F281" s="1">
        <v>48484.88</v>
      </c>
      <c r="G281" s="1">
        <v>29266.83</v>
      </c>
      <c r="H281" s="1">
        <v>50427.23</v>
      </c>
      <c r="I281" s="1">
        <v>19305.32</v>
      </c>
      <c r="J281" s="1">
        <v>17897.42</v>
      </c>
      <c r="K281" s="1">
        <v>35652.09</v>
      </c>
      <c r="L281" s="1">
        <v>19504.69</v>
      </c>
      <c r="M281" s="1">
        <v>23158.2</v>
      </c>
      <c r="N281" s="1">
        <v>25735.4</v>
      </c>
      <c r="O281" s="12">
        <f t="shared" si="4"/>
        <v>363936.19000000006</v>
      </c>
    </row>
    <row r="282" spans="1:15" ht="12.75">
      <c r="A282" s="1">
        <v>283</v>
      </c>
      <c r="B282" s="1" t="s">
        <v>286</v>
      </c>
      <c r="C282" s="1">
        <v>33542.64</v>
      </c>
      <c r="D282" s="1">
        <v>25206.08</v>
      </c>
      <c r="E282" s="1">
        <v>47297.11</v>
      </c>
      <c r="F282" s="1">
        <v>50234.26</v>
      </c>
      <c r="G282" s="1">
        <v>100426.93</v>
      </c>
      <c r="H282" s="1">
        <v>22970.17</v>
      </c>
      <c r="I282" s="1">
        <v>19721</v>
      </c>
      <c r="J282" s="1">
        <v>37986.32</v>
      </c>
      <c r="K282" s="1">
        <v>25921.57</v>
      </c>
      <c r="L282" s="1">
        <v>33365.82</v>
      </c>
      <c r="M282" s="1">
        <v>33168.4</v>
      </c>
      <c r="N282" s="1">
        <v>31737.3</v>
      </c>
      <c r="O282" s="12">
        <f t="shared" si="4"/>
        <v>461577.60000000003</v>
      </c>
    </row>
    <row r="283" spans="1:15" ht="12.75">
      <c r="A283" s="1">
        <v>284</v>
      </c>
      <c r="B283" s="1" t="s">
        <v>287</v>
      </c>
      <c r="C283" s="1">
        <v>19683.61</v>
      </c>
      <c r="D283" s="2">
        <v>21127.23</v>
      </c>
      <c r="E283" s="1">
        <v>17304.05</v>
      </c>
      <c r="F283" s="1">
        <v>34993.86</v>
      </c>
      <c r="G283" s="1">
        <v>19595.79</v>
      </c>
      <c r="H283" s="1">
        <v>34799.89</v>
      </c>
      <c r="I283" s="1">
        <v>31776.22</v>
      </c>
      <c r="J283" s="1">
        <v>25621.06</v>
      </c>
      <c r="K283" s="1">
        <v>25974.79</v>
      </c>
      <c r="L283" s="1">
        <v>29238</v>
      </c>
      <c r="M283" s="1">
        <v>29524.7</v>
      </c>
      <c r="N283" s="1">
        <v>27183.9</v>
      </c>
      <c r="O283" s="12">
        <f t="shared" si="4"/>
        <v>316823.10000000003</v>
      </c>
    </row>
    <row r="284" spans="1:15" ht="12.75">
      <c r="A284" s="1">
        <v>285</v>
      </c>
      <c r="B284" s="1" t="s">
        <v>10</v>
      </c>
      <c r="C284" s="1">
        <v>1412.22</v>
      </c>
      <c r="D284" s="1">
        <v>1412.22</v>
      </c>
      <c r="E284" s="1">
        <v>2681.65</v>
      </c>
      <c r="F284" s="1">
        <v>1412.22</v>
      </c>
      <c r="G284" s="1">
        <v>7206.22</v>
      </c>
      <c r="H284" s="1">
        <v>1412.22</v>
      </c>
      <c r="I284" s="1">
        <v>1412.22</v>
      </c>
      <c r="J284" s="1">
        <v>43870.85</v>
      </c>
      <c r="K284" s="1">
        <v>1486.65</v>
      </c>
      <c r="L284" s="1">
        <v>1486.65</v>
      </c>
      <c r="M284" s="1">
        <v>1486.7</v>
      </c>
      <c r="N284" s="1">
        <v>1858.8</v>
      </c>
      <c r="O284" s="12">
        <f t="shared" si="4"/>
        <v>67138.62</v>
      </c>
    </row>
    <row r="285" spans="1:15" ht="12.75">
      <c r="A285" s="1">
        <v>286</v>
      </c>
      <c r="B285" s="1" t="s">
        <v>11</v>
      </c>
      <c r="C285" s="1">
        <v>610.67</v>
      </c>
      <c r="D285" s="1">
        <v>610.67</v>
      </c>
      <c r="E285" s="1">
        <v>610.67</v>
      </c>
      <c r="F285" s="1">
        <v>610.67</v>
      </c>
      <c r="G285" s="1">
        <v>610.67</v>
      </c>
      <c r="H285" s="1">
        <v>610.67</v>
      </c>
      <c r="I285" s="1">
        <v>610.67</v>
      </c>
      <c r="J285" s="1">
        <v>610.67</v>
      </c>
      <c r="K285" s="1">
        <v>647.68</v>
      </c>
      <c r="L285" s="1">
        <v>647.68</v>
      </c>
      <c r="M285" s="1">
        <v>647.7</v>
      </c>
      <c r="N285" s="1">
        <v>647.7</v>
      </c>
      <c r="O285" s="12">
        <f t="shared" si="4"/>
        <v>7476.12</v>
      </c>
    </row>
    <row r="286" spans="1:15" ht="12.75">
      <c r="A286" s="1">
        <v>287</v>
      </c>
      <c r="B286" s="1" t="s">
        <v>12</v>
      </c>
      <c r="C286" s="1">
        <v>2312.27</v>
      </c>
      <c r="D286" s="1">
        <v>2312.27</v>
      </c>
      <c r="E286" s="1">
        <v>2312.27</v>
      </c>
      <c r="F286" s="1">
        <v>2312.27</v>
      </c>
      <c r="G286" s="1">
        <v>8183.17</v>
      </c>
      <c r="H286" s="1">
        <v>2312.27</v>
      </c>
      <c r="I286" s="1">
        <v>2312.27</v>
      </c>
      <c r="J286" s="1">
        <v>15874.45</v>
      </c>
      <c r="K286" s="1">
        <v>20497.44</v>
      </c>
      <c r="L286" s="1">
        <v>3041.02</v>
      </c>
      <c r="M286" s="1">
        <v>2754.3</v>
      </c>
      <c r="N286" s="1">
        <v>3328.1</v>
      </c>
      <c r="O286" s="12">
        <f t="shared" si="4"/>
        <v>67552.1</v>
      </c>
    </row>
    <row r="287" spans="1:15" ht="12.75">
      <c r="A287" s="1">
        <v>288</v>
      </c>
      <c r="B287" s="1" t="s">
        <v>13</v>
      </c>
      <c r="C287" s="1">
        <v>965.09</v>
      </c>
      <c r="D287" s="1">
        <v>965.09</v>
      </c>
      <c r="E287" s="1">
        <v>965.09</v>
      </c>
      <c r="F287" s="1">
        <v>965.09</v>
      </c>
      <c r="G287" s="1">
        <v>965.09</v>
      </c>
      <c r="H287" s="1">
        <v>965.09</v>
      </c>
      <c r="I287" s="1">
        <v>965.09</v>
      </c>
      <c r="J287" s="1">
        <v>965.09</v>
      </c>
      <c r="K287" s="1">
        <v>1023.58</v>
      </c>
      <c r="L287" s="1">
        <v>1023.58</v>
      </c>
      <c r="M287" s="1">
        <v>1023.6</v>
      </c>
      <c r="N287" s="1">
        <v>1023.6</v>
      </c>
      <c r="O287" s="12">
        <f t="shared" si="4"/>
        <v>11815.080000000002</v>
      </c>
    </row>
    <row r="288" spans="1:15" ht="12.75">
      <c r="A288" s="1">
        <v>289</v>
      </c>
      <c r="B288" s="1" t="s">
        <v>14</v>
      </c>
      <c r="C288" s="1">
        <v>1639.75</v>
      </c>
      <c r="D288" s="1">
        <v>1639.75</v>
      </c>
      <c r="E288" s="1">
        <v>1639.75</v>
      </c>
      <c r="F288" s="1">
        <v>1639.75</v>
      </c>
      <c r="G288" s="1">
        <v>4521.16</v>
      </c>
      <c r="H288" s="1">
        <v>1639.75</v>
      </c>
      <c r="I288" s="1">
        <v>1639.75</v>
      </c>
      <c r="J288" s="1">
        <v>5282.85</v>
      </c>
      <c r="K288" s="1">
        <v>2037.48</v>
      </c>
      <c r="L288" s="1">
        <v>2042.08</v>
      </c>
      <c r="M288" s="1">
        <v>2342</v>
      </c>
      <c r="N288" s="1">
        <v>2166.8</v>
      </c>
      <c r="O288" s="12">
        <f t="shared" si="4"/>
        <v>28230.87</v>
      </c>
    </row>
    <row r="289" spans="1:15" ht="12.75">
      <c r="A289" s="1">
        <v>290</v>
      </c>
      <c r="B289" s="1" t="s">
        <v>15</v>
      </c>
      <c r="C289" s="1">
        <v>1666.98</v>
      </c>
      <c r="D289" s="1">
        <v>3338.95</v>
      </c>
      <c r="E289" s="1">
        <v>1666.98</v>
      </c>
      <c r="F289" s="1">
        <v>1666.98</v>
      </c>
      <c r="G289" s="1">
        <v>2051.53</v>
      </c>
      <c r="H289" s="1">
        <v>1666.98</v>
      </c>
      <c r="I289" s="1">
        <v>1666.98</v>
      </c>
      <c r="J289" s="1">
        <v>2174.58</v>
      </c>
      <c r="K289" s="1">
        <v>1756.43</v>
      </c>
      <c r="L289" s="1">
        <v>1756.43</v>
      </c>
      <c r="M289" s="1">
        <v>2070.9</v>
      </c>
      <c r="N289" s="1">
        <v>2454.5</v>
      </c>
      <c r="O289" s="12">
        <f t="shared" si="4"/>
        <v>23938.22</v>
      </c>
    </row>
    <row r="290" spans="1:15" ht="12.75">
      <c r="A290" s="1">
        <v>291</v>
      </c>
      <c r="B290" s="1" t="s">
        <v>16</v>
      </c>
      <c r="C290" s="1">
        <v>18701.47</v>
      </c>
      <c r="D290" s="2">
        <v>19671.42</v>
      </c>
      <c r="E290" s="1">
        <v>20609.08</v>
      </c>
      <c r="F290" s="1">
        <v>22843.83</v>
      </c>
      <c r="G290" s="1">
        <v>17645.93</v>
      </c>
      <c r="H290" s="1">
        <v>26737.96</v>
      </c>
      <c r="I290" s="1">
        <v>43680.14</v>
      </c>
      <c r="J290" s="1">
        <v>25505.83</v>
      </c>
      <c r="K290" s="1">
        <v>21423.7</v>
      </c>
      <c r="L290" s="1">
        <v>35807.04</v>
      </c>
      <c r="M290" s="8">
        <v>30850</v>
      </c>
      <c r="N290" s="8">
        <v>32214.3</v>
      </c>
      <c r="O290" s="12">
        <f t="shared" si="4"/>
        <v>315690.7</v>
      </c>
    </row>
    <row r="291" spans="1:15" ht="12.75">
      <c r="A291" s="1">
        <v>292</v>
      </c>
      <c r="B291" s="1" t="s">
        <v>17</v>
      </c>
      <c r="C291" s="1">
        <v>23458.46</v>
      </c>
      <c r="D291" s="2">
        <v>29841.95</v>
      </c>
      <c r="E291" s="1">
        <v>27185.23</v>
      </c>
      <c r="F291" s="1">
        <v>19302.19</v>
      </c>
      <c r="G291" s="1">
        <v>15410.33</v>
      </c>
      <c r="H291" s="1">
        <v>38200.95</v>
      </c>
      <c r="I291" s="1">
        <v>29531.61</v>
      </c>
      <c r="J291" s="1">
        <v>17180.79</v>
      </c>
      <c r="K291" s="1">
        <v>26001.99</v>
      </c>
      <c r="L291" s="1">
        <v>26341.58</v>
      </c>
      <c r="M291" s="8">
        <v>30356.1</v>
      </c>
      <c r="N291" s="8">
        <v>31280.1</v>
      </c>
      <c r="O291" s="12">
        <f t="shared" si="4"/>
        <v>314091.2799999999</v>
      </c>
    </row>
    <row r="292" spans="1:15" ht="12.75">
      <c r="A292" s="1">
        <v>293</v>
      </c>
      <c r="B292" s="1" t="s">
        <v>18</v>
      </c>
      <c r="C292" s="1">
        <v>57498.98</v>
      </c>
      <c r="D292" s="1">
        <v>12963.28</v>
      </c>
      <c r="E292" s="1">
        <v>27398.67</v>
      </c>
      <c r="F292" s="1">
        <v>30000.75</v>
      </c>
      <c r="G292" s="1">
        <v>19431.83</v>
      </c>
      <c r="H292" s="1">
        <v>87377.61</v>
      </c>
      <c r="I292" s="1">
        <v>46282.45</v>
      </c>
      <c r="J292" s="1">
        <v>25699.09</v>
      </c>
      <c r="K292" s="1">
        <v>42056.97</v>
      </c>
      <c r="L292" s="1">
        <v>48755.18</v>
      </c>
      <c r="M292" s="8">
        <v>30148</v>
      </c>
      <c r="N292" s="8">
        <v>35084.2</v>
      </c>
      <c r="O292" s="12">
        <f t="shared" si="4"/>
        <v>462697.01</v>
      </c>
    </row>
    <row r="293" spans="1:15" ht="12.75">
      <c r="A293" s="1">
        <v>294</v>
      </c>
      <c r="B293" s="1" t="s">
        <v>19</v>
      </c>
      <c r="C293" s="1">
        <v>23396.27</v>
      </c>
      <c r="D293" s="1">
        <v>20096.06</v>
      </c>
      <c r="E293" s="1">
        <v>20971.09</v>
      </c>
      <c r="F293" s="1">
        <v>22954.8</v>
      </c>
      <c r="G293" s="1">
        <v>14728.28</v>
      </c>
      <c r="H293" s="1">
        <v>59554.42</v>
      </c>
      <c r="I293" s="1">
        <v>51984.31</v>
      </c>
      <c r="J293" s="1">
        <v>25539.25</v>
      </c>
      <c r="K293" s="1">
        <v>20303.94</v>
      </c>
      <c r="L293" s="1">
        <v>25953.47</v>
      </c>
      <c r="M293" s="8">
        <v>33265.7</v>
      </c>
      <c r="N293" s="8">
        <v>28193.6</v>
      </c>
      <c r="O293" s="12">
        <f t="shared" si="4"/>
        <v>346941.19</v>
      </c>
    </row>
    <row r="294" spans="1:15" ht="12.75">
      <c r="A294" s="1">
        <v>295</v>
      </c>
      <c r="B294" s="1" t="s">
        <v>20</v>
      </c>
      <c r="C294" s="1">
        <v>122632.33</v>
      </c>
      <c r="D294" s="1">
        <v>20982.16</v>
      </c>
      <c r="E294" s="1">
        <v>16856.66</v>
      </c>
      <c r="F294" s="1">
        <v>50751.68</v>
      </c>
      <c r="G294" s="1">
        <v>27217.12</v>
      </c>
      <c r="H294" s="1">
        <v>32479.4</v>
      </c>
      <c r="I294" s="1">
        <v>46788.94</v>
      </c>
      <c r="J294" s="1">
        <v>28429.58</v>
      </c>
      <c r="K294" s="1">
        <v>21443.66</v>
      </c>
      <c r="L294" s="1">
        <v>26374.23</v>
      </c>
      <c r="M294" s="8">
        <v>28233.3</v>
      </c>
      <c r="N294" s="8">
        <v>24176.02</v>
      </c>
      <c r="O294" s="12">
        <f t="shared" si="4"/>
        <v>446365.07999999996</v>
      </c>
    </row>
    <row r="295" spans="1:15" ht="12.75">
      <c r="A295" s="1">
        <v>296</v>
      </c>
      <c r="B295" s="1" t="s">
        <v>289</v>
      </c>
      <c r="C295" s="1">
        <v>492.57</v>
      </c>
      <c r="D295" s="1">
        <v>492.57</v>
      </c>
      <c r="E295" s="1">
        <v>492.57</v>
      </c>
      <c r="F295" s="1">
        <v>492.57</v>
      </c>
      <c r="G295" s="1">
        <v>723.3</v>
      </c>
      <c r="H295" s="1">
        <v>492.57</v>
      </c>
      <c r="I295" s="1">
        <v>492.57</v>
      </c>
      <c r="J295" s="1">
        <v>846.35</v>
      </c>
      <c r="K295" s="1">
        <v>22519.88</v>
      </c>
      <c r="L295" s="1">
        <v>513.31</v>
      </c>
      <c r="M295" s="1">
        <v>513.3</v>
      </c>
      <c r="N295" s="1">
        <v>513.3</v>
      </c>
      <c r="O295" s="12">
        <f t="shared" si="4"/>
        <v>28584.86</v>
      </c>
    </row>
    <row r="296" spans="1:15" ht="12.75">
      <c r="A296" s="1">
        <v>298</v>
      </c>
      <c r="B296" s="1" t="s">
        <v>291</v>
      </c>
      <c r="C296" s="1">
        <v>275.06</v>
      </c>
      <c r="D296" s="1">
        <v>275.06</v>
      </c>
      <c r="E296" s="1">
        <v>275.06</v>
      </c>
      <c r="F296" s="1">
        <v>275.06</v>
      </c>
      <c r="G296" s="1">
        <v>275.06</v>
      </c>
      <c r="H296" s="1">
        <v>275.06</v>
      </c>
      <c r="I296" s="1">
        <v>275.06</v>
      </c>
      <c r="J296" s="1">
        <v>275.06</v>
      </c>
      <c r="K296" s="1">
        <v>291.73</v>
      </c>
      <c r="L296" s="1">
        <v>291.73</v>
      </c>
      <c r="M296" s="1">
        <v>291.7</v>
      </c>
      <c r="N296" s="1">
        <v>291.7</v>
      </c>
      <c r="O296" s="12">
        <f t="shared" si="4"/>
        <v>3367.3399999999997</v>
      </c>
    </row>
    <row r="297" spans="1:15" ht="12.75">
      <c r="A297" s="1">
        <v>299</v>
      </c>
      <c r="B297" s="1" t="s">
        <v>292</v>
      </c>
      <c r="C297" s="1">
        <v>533.94</v>
      </c>
      <c r="D297" s="1">
        <v>533.94</v>
      </c>
      <c r="E297" s="1">
        <v>533.94</v>
      </c>
      <c r="F297" s="1">
        <v>533.94</v>
      </c>
      <c r="G297" s="1">
        <v>533.94</v>
      </c>
      <c r="H297" s="1">
        <v>533.94</v>
      </c>
      <c r="I297" s="1">
        <v>533.94</v>
      </c>
      <c r="J297" s="1">
        <v>533.94</v>
      </c>
      <c r="K297" s="1">
        <v>566.3</v>
      </c>
      <c r="L297" s="1">
        <v>566.3</v>
      </c>
      <c r="M297" s="1">
        <v>566.3</v>
      </c>
      <c r="N297" s="1">
        <v>566.3</v>
      </c>
      <c r="O297" s="12">
        <f t="shared" si="4"/>
        <v>6536.720000000001</v>
      </c>
    </row>
    <row r="298" spans="1:15" ht="12.75">
      <c r="A298" s="1">
        <v>300</v>
      </c>
      <c r="B298" s="1" t="s">
        <v>293</v>
      </c>
      <c r="C298" s="1">
        <v>191.73</v>
      </c>
      <c r="D298" s="1">
        <v>191.73</v>
      </c>
      <c r="E298" s="1">
        <v>191.73</v>
      </c>
      <c r="F298" s="1">
        <v>191.73</v>
      </c>
      <c r="G298" s="1">
        <v>191.73</v>
      </c>
      <c r="H298" s="1">
        <v>191.73</v>
      </c>
      <c r="I298" s="1">
        <v>191.73</v>
      </c>
      <c r="J298" s="1">
        <v>191.73</v>
      </c>
      <c r="K298" s="1">
        <v>203.35</v>
      </c>
      <c r="L298" s="1">
        <v>203.35</v>
      </c>
      <c r="M298" s="1">
        <v>203.4</v>
      </c>
      <c r="N298" s="1">
        <v>203.4</v>
      </c>
      <c r="O298" s="12">
        <f t="shared" si="4"/>
        <v>2347.3399999999997</v>
      </c>
    </row>
    <row r="299" spans="1:15" ht="12.75">
      <c r="A299" s="1">
        <v>301</v>
      </c>
      <c r="B299" s="1" t="s">
        <v>294</v>
      </c>
      <c r="C299" s="1">
        <v>1332.42</v>
      </c>
      <c r="D299" s="1">
        <v>2905.6</v>
      </c>
      <c r="E299" s="1">
        <v>1332.42</v>
      </c>
      <c r="F299" s="1">
        <v>1332.42</v>
      </c>
      <c r="G299" s="1">
        <v>1793.87</v>
      </c>
      <c r="H299" s="1">
        <v>1332.42</v>
      </c>
      <c r="I299" s="1">
        <v>1332.42</v>
      </c>
      <c r="J299" s="1">
        <v>1916.93</v>
      </c>
      <c r="K299" s="1">
        <v>1393.27</v>
      </c>
      <c r="L299" s="1">
        <v>1393.27</v>
      </c>
      <c r="M299" s="1">
        <v>1393.3</v>
      </c>
      <c r="N299" s="1">
        <v>1393.3</v>
      </c>
      <c r="O299" s="12">
        <f t="shared" si="4"/>
        <v>18851.64</v>
      </c>
    </row>
    <row r="300" spans="1:15" ht="12.75">
      <c r="A300" s="1">
        <v>302</v>
      </c>
      <c r="B300" s="1" t="s">
        <v>295</v>
      </c>
      <c r="C300" s="1">
        <v>62823.61</v>
      </c>
      <c r="D300" s="2">
        <v>33944.63</v>
      </c>
      <c r="E300" s="1">
        <v>35713.35</v>
      </c>
      <c r="F300" s="1">
        <v>55616.37</v>
      </c>
      <c r="G300" s="1">
        <v>57984.09</v>
      </c>
      <c r="H300" s="1">
        <v>149742.63</v>
      </c>
      <c r="I300" s="1">
        <v>77953.91</v>
      </c>
      <c r="J300" s="1">
        <v>66870.21</v>
      </c>
      <c r="K300" s="1">
        <v>72782.22</v>
      </c>
      <c r="L300" s="1">
        <v>52863.8</v>
      </c>
      <c r="M300" s="1">
        <v>59447.2</v>
      </c>
      <c r="N300" s="1">
        <v>52842.6</v>
      </c>
      <c r="O300" s="12">
        <f t="shared" si="4"/>
        <v>778584.6199999999</v>
      </c>
    </row>
    <row r="301" spans="1:15" ht="12.75">
      <c r="A301" s="1">
        <v>303</v>
      </c>
      <c r="B301" s="1" t="s">
        <v>310</v>
      </c>
      <c r="C301" s="1">
        <v>18485.59</v>
      </c>
      <c r="D301" s="1">
        <v>20327.37</v>
      </c>
      <c r="E301" s="1">
        <v>15775.64</v>
      </c>
      <c r="F301" s="1">
        <v>36521.48</v>
      </c>
      <c r="G301" s="1">
        <v>14941.23</v>
      </c>
      <c r="H301" s="1">
        <v>13304.04</v>
      </c>
      <c r="I301" s="1">
        <v>12952.65</v>
      </c>
      <c r="J301" s="1">
        <v>14371.92</v>
      </c>
      <c r="K301" s="1">
        <v>21621.57</v>
      </c>
      <c r="L301" s="1">
        <v>22948.95</v>
      </c>
      <c r="M301" s="1">
        <v>20608.8</v>
      </c>
      <c r="N301" s="1">
        <v>24717</v>
      </c>
      <c r="O301" s="12">
        <f t="shared" si="4"/>
        <v>236576.24000000002</v>
      </c>
    </row>
    <row r="302" spans="1:15" ht="12.75">
      <c r="A302" s="1">
        <v>304</v>
      </c>
      <c r="B302" s="1" t="s">
        <v>311</v>
      </c>
      <c r="C302" s="1">
        <v>28265.06</v>
      </c>
      <c r="D302" s="2">
        <v>21990.23</v>
      </c>
      <c r="E302" s="1">
        <v>37617.75</v>
      </c>
      <c r="F302" s="1">
        <v>56283.78</v>
      </c>
      <c r="G302" s="1">
        <v>33406</v>
      </c>
      <c r="H302" s="1">
        <v>30707.18</v>
      </c>
      <c r="I302" s="1">
        <v>36305.55</v>
      </c>
      <c r="J302" s="1">
        <v>47540.26</v>
      </c>
      <c r="K302" s="1">
        <v>48177.66</v>
      </c>
      <c r="L302" s="1">
        <v>41209.29</v>
      </c>
      <c r="M302" s="1">
        <v>52113.6</v>
      </c>
      <c r="N302" s="1">
        <v>38271.7</v>
      </c>
      <c r="O302" s="12">
        <f t="shared" si="4"/>
        <v>471888.05999999994</v>
      </c>
    </row>
    <row r="303" spans="1:15" ht="12.75">
      <c r="A303" s="1">
        <v>305</v>
      </c>
      <c r="B303" s="1" t="s">
        <v>312</v>
      </c>
      <c r="C303" s="1">
        <v>31337.03</v>
      </c>
      <c r="D303" s="2">
        <v>36792.74</v>
      </c>
      <c r="E303" s="1">
        <v>43437.18</v>
      </c>
      <c r="F303" s="1">
        <v>51332.51</v>
      </c>
      <c r="G303" s="1">
        <v>25455.96</v>
      </c>
      <c r="H303" s="1">
        <v>45692.19</v>
      </c>
      <c r="I303" s="1">
        <v>42051.55</v>
      </c>
      <c r="J303" s="1">
        <v>39652.8</v>
      </c>
      <c r="K303" s="1">
        <v>31559.95</v>
      </c>
      <c r="L303" s="1">
        <v>41832.3</v>
      </c>
      <c r="M303" s="1">
        <v>38856</v>
      </c>
      <c r="N303" s="1">
        <v>36433.2</v>
      </c>
      <c r="O303" s="12">
        <f t="shared" si="4"/>
        <v>464433.41</v>
      </c>
    </row>
    <row r="304" spans="1:15" ht="12.75">
      <c r="A304" s="1">
        <v>306</v>
      </c>
      <c r="B304" s="1" t="s">
        <v>314</v>
      </c>
      <c r="C304" s="1">
        <v>429.17</v>
      </c>
      <c r="D304" s="1">
        <v>429.17</v>
      </c>
      <c r="E304" s="1">
        <v>429.17</v>
      </c>
      <c r="F304" s="1">
        <v>429.17</v>
      </c>
      <c r="G304" s="1">
        <v>429.17</v>
      </c>
      <c r="H304" s="1">
        <v>429.17</v>
      </c>
      <c r="I304" s="1">
        <v>429.17</v>
      </c>
      <c r="J304" s="1">
        <v>429.17</v>
      </c>
      <c r="K304" s="1">
        <v>455.18</v>
      </c>
      <c r="L304" s="1">
        <v>455.18</v>
      </c>
      <c r="M304" s="1">
        <v>455.2</v>
      </c>
      <c r="N304" s="1">
        <v>455.2</v>
      </c>
      <c r="O304" s="12">
        <f t="shared" si="4"/>
        <v>5254.12</v>
      </c>
    </row>
    <row r="305" spans="1:15" ht="12.75">
      <c r="A305" s="1">
        <v>307</v>
      </c>
      <c r="B305" s="1" t="s">
        <v>315</v>
      </c>
      <c r="C305" s="1">
        <v>571.94</v>
      </c>
      <c r="D305" s="1">
        <v>571.94</v>
      </c>
      <c r="E305" s="1">
        <v>571.94</v>
      </c>
      <c r="F305" s="1">
        <v>571.94</v>
      </c>
      <c r="G305" s="1">
        <v>956.49</v>
      </c>
      <c r="H305" s="1">
        <v>571.94</v>
      </c>
      <c r="I305" s="1">
        <v>571.94</v>
      </c>
      <c r="J305" s="1">
        <v>1079.54</v>
      </c>
      <c r="K305" s="1">
        <v>597.49</v>
      </c>
      <c r="L305" s="1">
        <v>597.49</v>
      </c>
      <c r="M305" s="1">
        <v>597.5</v>
      </c>
      <c r="N305" s="1">
        <v>597.5</v>
      </c>
      <c r="O305" s="12">
        <f t="shared" si="4"/>
        <v>7857.65</v>
      </c>
    </row>
    <row r="306" spans="1:15" ht="12.75">
      <c r="A306" s="1">
        <v>308</v>
      </c>
      <c r="B306" s="1" t="s">
        <v>313</v>
      </c>
      <c r="C306" s="1">
        <v>309.71</v>
      </c>
      <c r="D306" s="1">
        <v>309.71</v>
      </c>
      <c r="E306" s="1">
        <v>309.71</v>
      </c>
      <c r="F306" s="1">
        <v>309.71</v>
      </c>
      <c r="G306" s="1">
        <v>694.26</v>
      </c>
      <c r="H306" s="1">
        <v>309.71</v>
      </c>
      <c r="I306" s="1">
        <v>309.71</v>
      </c>
      <c r="J306" s="1">
        <v>817.31</v>
      </c>
      <c r="K306" s="1">
        <v>328.48</v>
      </c>
      <c r="L306" s="1">
        <v>328.48</v>
      </c>
      <c r="M306" s="1">
        <v>328.5</v>
      </c>
      <c r="N306" s="1">
        <v>328.5</v>
      </c>
      <c r="O306" s="12">
        <f t="shared" si="4"/>
        <v>4683.79</v>
      </c>
    </row>
    <row r="307" spans="1:15" ht="12.75">
      <c r="A307" s="1">
        <v>309</v>
      </c>
      <c r="B307" s="1" t="s">
        <v>307</v>
      </c>
      <c r="C307" s="1">
        <v>4368.7</v>
      </c>
      <c r="D307" s="1">
        <v>3532.72</v>
      </c>
      <c r="E307" s="1">
        <v>4475.8</v>
      </c>
      <c r="F307" s="1">
        <v>3532.72</v>
      </c>
      <c r="G307" s="1">
        <v>5640.92</v>
      </c>
      <c r="H307" s="1">
        <v>3532.72</v>
      </c>
      <c r="I307" s="1">
        <v>10646.32</v>
      </c>
      <c r="J307" s="1">
        <v>8808.05</v>
      </c>
      <c r="K307" s="1">
        <v>7814.48</v>
      </c>
      <c r="L307" s="1">
        <v>6172.43</v>
      </c>
      <c r="M307" s="1">
        <v>18710.7</v>
      </c>
      <c r="N307" s="1">
        <v>5334.1</v>
      </c>
      <c r="O307" s="12">
        <f t="shared" si="4"/>
        <v>82569.66</v>
      </c>
    </row>
    <row r="308" spans="1:15" ht="12.75">
      <c r="A308" s="1">
        <v>310</v>
      </c>
      <c r="B308" s="1" t="s">
        <v>308</v>
      </c>
      <c r="C308" s="1">
        <v>2893.86</v>
      </c>
      <c r="D308" s="1">
        <v>2057.88</v>
      </c>
      <c r="E308" s="1">
        <v>2589.74</v>
      </c>
      <c r="F308" s="1">
        <v>2057.88</v>
      </c>
      <c r="G308" s="1">
        <v>4166.08</v>
      </c>
      <c r="H308" s="1">
        <v>2057.88</v>
      </c>
      <c r="I308" s="1">
        <v>8917.27</v>
      </c>
      <c r="J308" s="1">
        <v>12478.71</v>
      </c>
      <c r="K308" s="1">
        <v>2909.46</v>
      </c>
      <c r="L308" s="1">
        <v>4772.26</v>
      </c>
      <c r="M308" s="1">
        <v>6375.2</v>
      </c>
      <c r="N308" s="1">
        <v>5448.9</v>
      </c>
      <c r="O308" s="12">
        <f t="shared" si="4"/>
        <v>56725.12</v>
      </c>
    </row>
    <row r="309" spans="1:15" ht="12.75">
      <c r="A309" s="1">
        <v>311</v>
      </c>
      <c r="B309" s="1" t="s">
        <v>378</v>
      </c>
      <c r="C309" s="1">
        <v>0</v>
      </c>
      <c r="D309" s="1">
        <v>0</v>
      </c>
      <c r="E309" s="1">
        <v>5170.57</v>
      </c>
      <c r="F309" s="1">
        <v>7876.75</v>
      </c>
      <c r="G309" s="1">
        <v>6157.58</v>
      </c>
      <c r="H309" s="1">
        <v>14655.55</v>
      </c>
      <c r="I309" s="1">
        <v>5618.57</v>
      </c>
      <c r="J309" s="1">
        <v>8292.28</v>
      </c>
      <c r="K309" s="1">
        <v>9215.56</v>
      </c>
      <c r="L309" s="1">
        <v>13828.25</v>
      </c>
      <c r="M309" s="1">
        <v>12903.4</v>
      </c>
      <c r="N309" s="1">
        <v>12701.7</v>
      </c>
      <c r="O309" s="12">
        <f t="shared" si="4"/>
        <v>96420.20999999998</v>
      </c>
    </row>
    <row r="310" spans="1:15" ht="12.75">
      <c r="A310" s="1">
        <v>312</v>
      </c>
      <c r="B310" s="1" t="s">
        <v>309</v>
      </c>
      <c r="C310" s="1">
        <v>4679.68</v>
      </c>
      <c r="D310" s="1">
        <v>6255.67</v>
      </c>
      <c r="E310" s="1">
        <v>6753.59</v>
      </c>
      <c r="F310" s="1">
        <v>1734.2</v>
      </c>
      <c r="G310" s="1">
        <v>3549.47</v>
      </c>
      <c r="H310" s="1">
        <v>9495.72</v>
      </c>
      <c r="I310" s="1">
        <v>9393.54</v>
      </c>
      <c r="J310" s="1">
        <v>16735.17</v>
      </c>
      <c r="K310" s="1">
        <v>3515.34</v>
      </c>
      <c r="L310" s="1">
        <v>6215.47</v>
      </c>
      <c r="M310" s="1">
        <v>5797.3</v>
      </c>
      <c r="N310" s="1">
        <v>4418.5</v>
      </c>
      <c r="O310" s="12">
        <f t="shared" si="4"/>
        <v>78543.65000000001</v>
      </c>
    </row>
    <row r="311" spans="1:15" ht="12.75">
      <c r="A311" s="1">
        <v>313</v>
      </c>
      <c r="B311" s="1" t="s">
        <v>379</v>
      </c>
      <c r="C311" s="1"/>
      <c r="D311" s="1"/>
      <c r="E311" s="1"/>
      <c r="F311" s="1"/>
      <c r="G311" s="1"/>
      <c r="H311" s="1"/>
      <c r="I311" s="1"/>
      <c r="J311" s="1"/>
      <c r="K311" s="1">
        <v>1468.61</v>
      </c>
      <c r="L311" s="1">
        <v>7733.83</v>
      </c>
      <c r="M311" s="1">
        <v>8190</v>
      </c>
      <c r="N311" s="1">
        <v>7971.8</v>
      </c>
      <c r="O311" s="12">
        <f t="shared" si="4"/>
        <v>25364.24</v>
      </c>
    </row>
    <row r="312" spans="1:15" ht="12.75">
      <c r="A312" s="1">
        <v>314</v>
      </c>
      <c r="B312" s="1" t="s">
        <v>300</v>
      </c>
      <c r="C312" s="1">
        <v>1351.69</v>
      </c>
      <c r="D312" s="1">
        <v>786.27</v>
      </c>
      <c r="E312" s="1">
        <v>786.27</v>
      </c>
      <c r="F312" s="1">
        <v>1187.09</v>
      </c>
      <c r="G312" s="1">
        <v>1247.72</v>
      </c>
      <c r="H312" s="1">
        <v>8435.56</v>
      </c>
      <c r="I312" s="1">
        <v>786.27</v>
      </c>
      <c r="J312" s="1">
        <v>1370.78</v>
      </c>
      <c r="K312" s="1">
        <v>824.81</v>
      </c>
      <c r="L312" s="1">
        <v>3910.89</v>
      </c>
      <c r="M312" s="1">
        <v>824.8</v>
      </c>
      <c r="N312" s="1">
        <v>2058</v>
      </c>
      <c r="O312" s="12">
        <f t="shared" si="4"/>
        <v>23570.149999999998</v>
      </c>
    </row>
    <row r="313" spans="1:15" ht="12.75">
      <c r="A313" s="1">
        <v>315</v>
      </c>
      <c r="B313" s="1" t="s">
        <v>301</v>
      </c>
      <c r="C313" s="1">
        <v>1251.93</v>
      </c>
      <c r="D313" s="1">
        <v>767.91</v>
      </c>
      <c r="E313" s="1">
        <v>767.91</v>
      </c>
      <c r="F313" s="1">
        <v>13529.75</v>
      </c>
      <c r="G313" s="1">
        <v>1941.78</v>
      </c>
      <c r="H313" s="1">
        <v>59620.85</v>
      </c>
      <c r="I313" s="1">
        <v>9351.19</v>
      </c>
      <c r="J313" s="1">
        <v>20653.83</v>
      </c>
      <c r="K313" s="1">
        <v>1460.4</v>
      </c>
      <c r="L313" s="1">
        <v>1171.39</v>
      </c>
      <c r="M313" s="1">
        <v>1489.8</v>
      </c>
      <c r="N313" s="1">
        <v>1171.4</v>
      </c>
      <c r="O313" s="12">
        <f t="shared" si="4"/>
        <v>113178.14</v>
      </c>
    </row>
    <row r="314" spans="1:15" ht="12.75">
      <c r="A314" s="1">
        <v>316</v>
      </c>
      <c r="B314" s="1" t="s">
        <v>302</v>
      </c>
      <c r="C314" s="1">
        <v>1027.58</v>
      </c>
      <c r="D314" s="1">
        <v>630.3</v>
      </c>
      <c r="E314" s="1">
        <v>760.35</v>
      </c>
      <c r="F314" s="1">
        <v>1027.58</v>
      </c>
      <c r="G314" s="1">
        <v>1091.75</v>
      </c>
      <c r="H314" s="1">
        <v>630.3</v>
      </c>
      <c r="I314" s="1">
        <v>630.3</v>
      </c>
      <c r="J314" s="1">
        <v>1281.74</v>
      </c>
      <c r="K314" s="1">
        <v>668.5</v>
      </c>
      <c r="L314" s="1">
        <v>3788.6</v>
      </c>
      <c r="M314" s="1">
        <v>2040.1</v>
      </c>
      <c r="N314" s="1">
        <v>2717.2</v>
      </c>
      <c r="O314" s="12">
        <f t="shared" si="4"/>
        <v>16294.3</v>
      </c>
    </row>
    <row r="315" spans="1:15" ht="12.75">
      <c r="A315" s="1">
        <v>317</v>
      </c>
      <c r="B315" s="1" t="s">
        <v>303</v>
      </c>
      <c r="C315" s="1">
        <v>3726.32</v>
      </c>
      <c r="D315" s="1">
        <v>2913.88</v>
      </c>
      <c r="E315" s="1">
        <v>3202.92</v>
      </c>
      <c r="F315" s="1">
        <v>2913.88</v>
      </c>
      <c r="G315" s="1">
        <v>4393.06</v>
      </c>
      <c r="H315" s="1">
        <v>2913.88</v>
      </c>
      <c r="I315" s="1">
        <v>13563.51</v>
      </c>
      <c r="J315" s="1">
        <v>4454.68</v>
      </c>
      <c r="K315" s="1">
        <v>1367.1</v>
      </c>
      <c r="L315" s="1">
        <v>2640.71</v>
      </c>
      <c r="M315" s="1">
        <v>2042.5</v>
      </c>
      <c r="N315" s="1">
        <v>2358</v>
      </c>
      <c r="O315" s="12">
        <f t="shared" si="4"/>
        <v>46490.44</v>
      </c>
    </row>
    <row r="316" spans="1:15" ht="12.75">
      <c r="A316" s="1">
        <v>318</v>
      </c>
      <c r="B316" s="1" t="s">
        <v>304</v>
      </c>
      <c r="C316" s="1">
        <v>1345.81</v>
      </c>
      <c r="D316" s="1">
        <v>2464.81</v>
      </c>
      <c r="E316" s="1">
        <v>2464.81</v>
      </c>
      <c r="F316" s="1">
        <v>2464.81</v>
      </c>
      <c r="G316" s="1">
        <v>2849.36</v>
      </c>
      <c r="H316" s="1">
        <v>7667.53</v>
      </c>
      <c r="I316" s="1">
        <v>2779.12</v>
      </c>
      <c r="J316" s="1">
        <v>10153.41</v>
      </c>
      <c r="K316" s="1">
        <v>2566.31</v>
      </c>
      <c r="L316" s="1">
        <v>1300.05</v>
      </c>
      <c r="M316" s="1">
        <v>3746.6</v>
      </c>
      <c r="N316" s="1">
        <v>2522.9</v>
      </c>
      <c r="O316" s="12">
        <f t="shared" si="4"/>
        <v>42325.520000000004</v>
      </c>
    </row>
    <row r="317" spans="1:15" ht="12.75">
      <c r="A317" s="1">
        <v>319</v>
      </c>
      <c r="B317" s="1" t="s">
        <v>305</v>
      </c>
      <c r="C317" s="1">
        <v>2848.23</v>
      </c>
      <c r="D317" s="1">
        <v>1729.23</v>
      </c>
      <c r="E317" s="1">
        <v>1900.76</v>
      </c>
      <c r="F317" s="1">
        <v>6881.69</v>
      </c>
      <c r="G317" s="1">
        <v>3131.51</v>
      </c>
      <c r="H317" s="1">
        <v>38030.73</v>
      </c>
      <c r="I317" s="1">
        <v>1729.23</v>
      </c>
      <c r="J317" s="1">
        <v>11442.96</v>
      </c>
      <c r="K317" s="2">
        <v>1832.3</v>
      </c>
      <c r="L317" s="1">
        <v>2084.91</v>
      </c>
      <c r="M317" s="1">
        <v>18856.3</v>
      </c>
      <c r="N317" s="1">
        <v>10408.3</v>
      </c>
      <c r="O317" s="12">
        <f t="shared" si="4"/>
        <v>100876.15000000001</v>
      </c>
    </row>
    <row r="318" spans="1:15" ht="12.75">
      <c r="A318" s="1">
        <v>320</v>
      </c>
      <c r="B318" s="1" t="s">
        <v>306</v>
      </c>
      <c r="C318" s="1">
        <v>615.29</v>
      </c>
      <c r="D318" s="1">
        <v>615.29</v>
      </c>
      <c r="E318" s="1">
        <v>615.29</v>
      </c>
      <c r="F318" s="1">
        <v>1003.1</v>
      </c>
      <c r="G318" s="1">
        <v>1076.74</v>
      </c>
      <c r="H318" s="1">
        <v>615.29</v>
      </c>
      <c r="I318" s="1">
        <v>615.29</v>
      </c>
      <c r="J318" s="1">
        <v>1199.8</v>
      </c>
      <c r="K318" s="1">
        <v>652.58</v>
      </c>
      <c r="L318" s="1">
        <v>652.58</v>
      </c>
      <c r="M318" s="1">
        <v>1709.7</v>
      </c>
      <c r="N318" s="1">
        <v>1872</v>
      </c>
      <c r="O318" s="12">
        <f t="shared" si="4"/>
        <v>11242.95</v>
      </c>
    </row>
    <row r="319" spans="1:15" ht="12.75">
      <c r="A319" s="1">
        <v>321</v>
      </c>
      <c r="B319" s="1" t="s">
        <v>296</v>
      </c>
      <c r="C319" s="1">
        <v>622.88</v>
      </c>
      <c r="D319" s="1">
        <v>622.88</v>
      </c>
      <c r="E319" s="1">
        <v>622.88</v>
      </c>
      <c r="F319" s="1">
        <v>3901.52</v>
      </c>
      <c r="G319" s="1">
        <v>1084.33</v>
      </c>
      <c r="H319" s="1">
        <v>622.88</v>
      </c>
      <c r="I319" s="1">
        <v>6618.9</v>
      </c>
      <c r="J319" s="1">
        <v>1307.82</v>
      </c>
      <c r="K319" s="1">
        <v>660.63</v>
      </c>
      <c r="L319" s="1">
        <v>2024.15</v>
      </c>
      <c r="M319" s="1">
        <v>660.6</v>
      </c>
      <c r="N319" s="1">
        <v>1885.1</v>
      </c>
      <c r="O319" s="12">
        <f t="shared" si="4"/>
        <v>20634.569999999996</v>
      </c>
    </row>
    <row r="320" spans="1:15" ht="12.75">
      <c r="A320" s="1">
        <v>322</v>
      </c>
      <c r="B320" s="1" t="s">
        <v>297</v>
      </c>
      <c r="C320" s="1">
        <v>3280.58</v>
      </c>
      <c r="D320" s="1">
        <v>3280.58</v>
      </c>
      <c r="E320" s="1">
        <v>5283.56</v>
      </c>
      <c r="F320" s="1">
        <v>9635.09</v>
      </c>
      <c r="G320" s="1">
        <v>3742.03</v>
      </c>
      <c r="H320" s="1">
        <v>3280.58</v>
      </c>
      <c r="I320" s="1">
        <v>6916.09</v>
      </c>
      <c r="J320" s="1">
        <v>3865.09</v>
      </c>
      <c r="K320" s="1">
        <v>4034.43</v>
      </c>
      <c r="L320" s="1">
        <v>5390.83</v>
      </c>
      <c r="M320" s="1">
        <v>5078</v>
      </c>
      <c r="N320" s="1">
        <v>4043.3</v>
      </c>
      <c r="O320" s="12">
        <f t="shared" si="4"/>
        <v>57830.159999999996</v>
      </c>
    </row>
    <row r="321" spans="1:15" ht="12.75">
      <c r="A321" s="1">
        <v>323</v>
      </c>
      <c r="B321" s="1" t="s">
        <v>298</v>
      </c>
      <c r="C321" s="1">
        <v>1853.44</v>
      </c>
      <c r="D321" s="1">
        <v>1853.44</v>
      </c>
      <c r="E321" s="1">
        <v>2069.83</v>
      </c>
      <c r="F321" s="1">
        <v>2559.06</v>
      </c>
      <c r="G321" s="1">
        <v>16936.89</v>
      </c>
      <c r="H321" s="1">
        <v>1886.34</v>
      </c>
      <c r="I321" s="1">
        <v>5485.89</v>
      </c>
      <c r="J321" s="1">
        <v>2361.04</v>
      </c>
      <c r="K321" s="1">
        <v>2353.2</v>
      </c>
      <c r="L321" s="1">
        <v>6063.21</v>
      </c>
      <c r="M321" s="1">
        <v>4595.2</v>
      </c>
      <c r="N321" s="1">
        <v>2574.5</v>
      </c>
      <c r="O321" s="12">
        <f t="shared" si="4"/>
        <v>50592.03999999999</v>
      </c>
    </row>
    <row r="322" spans="1:15" ht="12.75">
      <c r="A322" s="1">
        <v>324</v>
      </c>
      <c r="B322" s="1" t="s">
        <v>299</v>
      </c>
      <c r="C322" s="1">
        <v>964.47</v>
      </c>
      <c r="D322" s="1">
        <v>964.47</v>
      </c>
      <c r="E322" s="1">
        <v>2727.14</v>
      </c>
      <c r="F322" s="1">
        <v>15558.86</v>
      </c>
      <c r="G322" s="1">
        <v>2548.78</v>
      </c>
      <c r="H322" s="1">
        <v>5891.3</v>
      </c>
      <c r="I322" s="1">
        <v>4936.76</v>
      </c>
      <c r="J322" s="1">
        <v>4717.93</v>
      </c>
      <c r="K322" s="1">
        <v>7381.09</v>
      </c>
      <c r="L322" s="1">
        <v>1370.75</v>
      </c>
      <c r="M322" s="1">
        <v>1627.1</v>
      </c>
      <c r="N322" s="1">
        <v>1628.1</v>
      </c>
      <c r="O322" s="12">
        <f t="shared" si="4"/>
        <v>50316.75</v>
      </c>
    </row>
    <row r="323" spans="1:15" ht="12.75">
      <c r="A323" s="1">
        <v>325</v>
      </c>
      <c r="B323" s="1" t="s">
        <v>316</v>
      </c>
      <c r="C323" s="1">
        <v>1788.91</v>
      </c>
      <c r="D323" s="1">
        <v>1788.91</v>
      </c>
      <c r="E323" s="1">
        <v>1788.91</v>
      </c>
      <c r="F323" s="1">
        <v>4533.6</v>
      </c>
      <c r="G323" s="1">
        <v>6057.37</v>
      </c>
      <c r="H323" s="1">
        <v>1788.91</v>
      </c>
      <c r="I323" s="1">
        <v>1788.91</v>
      </c>
      <c r="J323" s="1">
        <v>2296.51</v>
      </c>
      <c r="K323" s="1">
        <v>2106.71</v>
      </c>
      <c r="L323" s="1">
        <v>10062.82</v>
      </c>
      <c r="M323" s="1">
        <v>2251.4</v>
      </c>
      <c r="N323" s="1">
        <v>2145.2</v>
      </c>
      <c r="O323" s="12">
        <f t="shared" si="4"/>
        <v>38398.159999999996</v>
      </c>
    </row>
    <row r="324" spans="1:15" ht="12.75">
      <c r="A324" s="1">
        <v>326</v>
      </c>
      <c r="B324" s="1" t="s">
        <v>318</v>
      </c>
      <c r="C324" s="1">
        <v>2948.19</v>
      </c>
      <c r="D324" s="1">
        <v>2948.19</v>
      </c>
      <c r="E324" s="1">
        <v>3240.64</v>
      </c>
      <c r="F324" s="1">
        <v>2948.19</v>
      </c>
      <c r="G324" s="1">
        <v>8232.22</v>
      </c>
      <c r="H324" s="1">
        <v>39683.94</v>
      </c>
      <c r="I324" s="1">
        <v>58252.58</v>
      </c>
      <c r="J324" s="1">
        <v>3532.7</v>
      </c>
      <c r="K324" s="1">
        <v>3334.37</v>
      </c>
      <c r="L324" s="1">
        <v>5043.73</v>
      </c>
      <c r="M324" s="1">
        <v>3479</v>
      </c>
      <c r="N324" s="1">
        <v>6754.3</v>
      </c>
      <c r="O324" s="12">
        <f t="shared" si="4"/>
        <v>140398.05</v>
      </c>
    </row>
    <row r="325" spans="1:15" ht="12.75">
      <c r="A325" s="1">
        <v>327</v>
      </c>
      <c r="B325" s="1" t="s">
        <v>319</v>
      </c>
      <c r="C325" s="1">
        <v>8285.18</v>
      </c>
      <c r="D325" s="1">
        <v>6338.54</v>
      </c>
      <c r="E325" s="1">
        <v>8803.7</v>
      </c>
      <c r="F325" s="1">
        <v>1814.69</v>
      </c>
      <c r="G325" s="1">
        <v>14306.96</v>
      </c>
      <c r="H325" s="1">
        <v>1814.69</v>
      </c>
      <c r="I325" s="1">
        <v>1814.69</v>
      </c>
      <c r="J325" s="1">
        <v>3278.58</v>
      </c>
      <c r="K325" s="1">
        <v>11601.9</v>
      </c>
      <c r="L325" s="1">
        <v>3110.52</v>
      </c>
      <c r="M325" s="1">
        <v>2269.8</v>
      </c>
      <c r="N325" s="1">
        <v>5389.5</v>
      </c>
      <c r="O325" s="12">
        <f t="shared" si="4"/>
        <v>68828.75</v>
      </c>
    </row>
    <row r="326" spans="1:15" ht="12.75">
      <c r="A326" s="1">
        <v>328</v>
      </c>
      <c r="B326" s="1" t="s">
        <v>320</v>
      </c>
      <c r="C326" s="1">
        <v>3904.72</v>
      </c>
      <c r="D326" s="1">
        <v>3053.38</v>
      </c>
      <c r="E326" s="1">
        <v>3356.26</v>
      </c>
      <c r="F326" s="1">
        <v>10275.3</v>
      </c>
      <c r="G326" s="1">
        <v>22036.65</v>
      </c>
      <c r="H326" s="1">
        <v>12601.29</v>
      </c>
      <c r="I326" s="1">
        <v>3053.38</v>
      </c>
      <c r="J326" s="1">
        <v>6353.81</v>
      </c>
      <c r="K326" s="1">
        <v>4969.82</v>
      </c>
      <c r="L326" s="1">
        <v>4494.82</v>
      </c>
      <c r="M326" s="1">
        <v>3654.1</v>
      </c>
      <c r="N326" s="1">
        <v>4224.4</v>
      </c>
      <c r="O326" s="12">
        <f aca="true" t="shared" si="5" ref="O326:O376">SUM(C326:N326)</f>
        <v>81977.93</v>
      </c>
    </row>
    <row r="327" spans="1:15" ht="12.75">
      <c r="A327" s="1">
        <v>329</v>
      </c>
      <c r="B327" s="1" t="s">
        <v>321</v>
      </c>
      <c r="C327" s="1">
        <v>3455.45</v>
      </c>
      <c r="D327" s="1">
        <v>2978.82</v>
      </c>
      <c r="E327" s="1">
        <v>3148.39</v>
      </c>
      <c r="F327" s="1">
        <v>22601.35</v>
      </c>
      <c r="G327" s="1">
        <v>6614.59</v>
      </c>
      <c r="H327" s="1">
        <v>1859.82</v>
      </c>
      <c r="I327" s="1">
        <v>1921.09</v>
      </c>
      <c r="J327" s="1">
        <v>11573.55</v>
      </c>
      <c r="K327" s="1">
        <v>9464.53</v>
      </c>
      <c r="L327" s="1">
        <v>2381.27</v>
      </c>
      <c r="M327" s="1">
        <v>2381.3</v>
      </c>
      <c r="N327" s="1">
        <v>5229.4</v>
      </c>
      <c r="O327" s="12">
        <f t="shared" si="5"/>
        <v>73609.56</v>
      </c>
    </row>
    <row r="328" spans="1:15" ht="12.75">
      <c r="A328" s="1">
        <v>330</v>
      </c>
      <c r="B328" s="1" t="s">
        <v>322</v>
      </c>
      <c r="C328" s="1">
        <v>7279.36</v>
      </c>
      <c r="D328" s="1">
        <v>10875.4</v>
      </c>
      <c r="E328" s="1">
        <v>8585.31</v>
      </c>
      <c r="F328" s="1">
        <v>8448.27</v>
      </c>
      <c r="G328" s="1">
        <v>21863.57</v>
      </c>
      <c r="H328" s="1">
        <v>9121.19</v>
      </c>
      <c r="I328" s="1">
        <v>6525.13</v>
      </c>
      <c r="J328" s="1">
        <v>6815.66</v>
      </c>
      <c r="K328" s="1">
        <v>8054.86</v>
      </c>
      <c r="L328" s="1">
        <v>10778.07</v>
      </c>
      <c r="M328" s="1">
        <v>18117.5</v>
      </c>
      <c r="N328" s="1">
        <v>12101.9</v>
      </c>
      <c r="O328" s="12">
        <f t="shared" si="5"/>
        <v>128566.22</v>
      </c>
    </row>
    <row r="329" spans="1:15" ht="12.75">
      <c r="A329" s="1">
        <v>331</v>
      </c>
      <c r="B329" s="1" t="s">
        <v>323</v>
      </c>
      <c r="C329" s="1">
        <v>3323.46</v>
      </c>
      <c r="D329" s="1">
        <v>3323.46</v>
      </c>
      <c r="E329" s="1">
        <v>3497.69</v>
      </c>
      <c r="F329" s="1">
        <v>3323.46</v>
      </c>
      <c r="G329" s="1">
        <v>4646.68</v>
      </c>
      <c r="H329" s="1">
        <v>2204.46</v>
      </c>
      <c r="I329" s="1">
        <v>16436.99</v>
      </c>
      <c r="J329" s="1">
        <v>3618.19</v>
      </c>
      <c r="K329" s="1">
        <v>3189.06</v>
      </c>
      <c r="L329" s="1">
        <v>13193.03</v>
      </c>
      <c r="M329" s="1">
        <v>2525</v>
      </c>
      <c r="N329" s="1">
        <v>2418.9</v>
      </c>
      <c r="O329" s="12">
        <f t="shared" si="5"/>
        <v>61700.38</v>
      </c>
    </row>
    <row r="330" spans="1:15" ht="12.75">
      <c r="A330" s="1">
        <v>332</v>
      </c>
      <c r="B330" s="1" t="s">
        <v>317</v>
      </c>
      <c r="C330" s="1">
        <v>9933.96</v>
      </c>
      <c r="D330" s="1">
        <v>8261.99</v>
      </c>
      <c r="E330" s="1">
        <v>18883.61</v>
      </c>
      <c r="F330" s="1">
        <v>8720.62</v>
      </c>
      <c r="G330" s="1">
        <v>9642.59</v>
      </c>
      <c r="H330" s="1">
        <v>42796.85</v>
      </c>
      <c r="I330" s="1">
        <v>10144.79</v>
      </c>
      <c r="J330" s="1">
        <v>14460.74</v>
      </c>
      <c r="K330" s="1">
        <v>12143.06</v>
      </c>
      <c r="L330" s="1">
        <v>30923.66</v>
      </c>
      <c r="M330" s="1">
        <v>14939.6</v>
      </c>
      <c r="N330" s="1">
        <v>12979.4</v>
      </c>
      <c r="O330" s="12">
        <f t="shared" si="5"/>
        <v>193830.87000000002</v>
      </c>
    </row>
    <row r="331" spans="1:15" ht="12.75">
      <c r="A331" s="1">
        <v>333</v>
      </c>
      <c r="B331" s="1" t="s">
        <v>340</v>
      </c>
      <c r="C331" s="1">
        <v>36936.47</v>
      </c>
      <c r="D331" s="2">
        <v>43537.19</v>
      </c>
      <c r="E331" s="1">
        <v>33174.04</v>
      </c>
      <c r="F331" s="1">
        <v>58559.66</v>
      </c>
      <c r="G331" s="1">
        <v>35594.58</v>
      </c>
      <c r="H331" s="1">
        <v>61187.15</v>
      </c>
      <c r="I331" s="1">
        <v>42840.11</v>
      </c>
      <c r="J331" s="1">
        <v>41283.05</v>
      </c>
      <c r="K331" s="1">
        <v>46402.08</v>
      </c>
      <c r="L331" s="1">
        <v>44511.19</v>
      </c>
      <c r="M331" s="1">
        <v>53585.5</v>
      </c>
      <c r="N331" s="1">
        <v>48290.1</v>
      </c>
      <c r="O331" s="12">
        <f t="shared" si="5"/>
        <v>545901.12</v>
      </c>
    </row>
    <row r="332" spans="1:15" ht="12.75">
      <c r="A332" s="1">
        <v>334</v>
      </c>
      <c r="B332" s="1" t="s">
        <v>333</v>
      </c>
      <c r="C332" s="1">
        <v>1967.33</v>
      </c>
      <c r="D332" s="1">
        <v>7439.55</v>
      </c>
      <c r="E332" s="1">
        <v>2658.84</v>
      </c>
      <c r="F332" s="1">
        <v>1967.33</v>
      </c>
      <c r="G332" s="1">
        <v>7966.75</v>
      </c>
      <c r="H332" s="1">
        <v>1583.21</v>
      </c>
      <c r="I332" s="1">
        <v>1131.35</v>
      </c>
      <c r="J332" s="1">
        <v>1638.95</v>
      </c>
      <c r="K332" s="1">
        <v>2360.26</v>
      </c>
      <c r="L332" s="1">
        <v>1546.15</v>
      </c>
      <c r="M332" s="1">
        <v>2545.6</v>
      </c>
      <c r="N332" s="1">
        <v>1729.3</v>
      </c>
      <c r="O332" s="12">
        <f t="shared" si="5"/>
        <v>34534.62</v>
      </c>
    </row>
    <row r="333" spans="1:15" ht="12.75">
      <c r="A333" s="1">
        <v>335</v>
      </c>
      <c r="B333" s="1" t="s">
        <v>334</v>
      </c>
      <c r="C333" s="1">
        <v>2538.77</v>
      </c>
      <c r="D333" s="1">
        <v>1890.81</v>
      </c>
      <c r="E333" s="1">
        <v>5773.86</v>
      </c>
      <c r="F333" s="1">
        <v>1702.79</v>
      </c>
      <c r="G333" s="1">
        <v>13323.73</v>
      </c>
      <c r="H333" s="1">
        <v>6941.71</v>
      </c>
      <c r="I333" s="1">
        <v>4574.34</v>
      </c>
      <c r="J333" s="1">
        <v>2421.24</v>
      </c>
      <c r="K333" s="1">
        <v>2859.25</v>
      </c>
      <c r="L333" s="1">
        <v>2909.93</v>
      </c>
      <c r="M333" s="1">
        <v>3874</v>
      </c>
      <c r="N333" s="1">
        <v>2503</v>
      </c>
      <c r="O333" s="12">
        <f t="shared" si="5"/>
        <v>51313.42999999999</v>
      </c>
    </row>
    <row r="334" spans="1:15" ht="12.75">
      <c r="A334" s="1">
        <v>336</v>
      </c>
      <c r="B334" s="1" t="s">
        <v>335</v>
      </c>
      <c r="C334" s="1">
        <v>4599.98</v>
      </c>
      <c r="D334" s="1">
        <v>2463.33</v>
      </c>
      <c r="E334" s="1">
        <v>4362.21</v>
      </c>
      <c r="F334" s="1">
        <v>2463.33</v>
      </c>
      <c r="G334" s="1">
        <v>5701.83</v>
      </c>
      <c r="H334" s="1">
        <v>1625.39</v>
      </c>
      <c r="I334" s="1">
        <v>4045.08</v>
      </c>
      <c r="J334" s="1">
        <v>2161.85</v>
      </c>
      <c r="K334" s="1">
        <v>2792.42</v>
      </c>
      <c r="L334" s="1">
        <v>1592.48</v>
      </c>
      <c r="M334" s="1">
        <v>2591.9</v>
      </c>
      <c r="N334" s="1">
        <v>1486.3</v>
      </c>
      <c r="O334" s="12">
        <f t="shared" si="5"/>
        <v>35886.1</v>
      </c>
    </row>
    <row r="335" spans="1:15" ht="12.75">
      <c r="A335" s="1">
        <v>337</v>
      </c>
      <c r="B335" s="1" t="s">
        <v>336</v>
      </c>
      <c r="C335" s="1">
        <v>4592.97</v>
      </c>
      <c r="D335" s="1">
        <v>2154.12</v>
      </c>
      <c r="E335" s="1">
        <v>3966.77</v>
      </c>
      <c r="F335" s="1">
        <v>10547.85</v>
      </c>
      <c r="G335" s="1">
        <v>3195.52</v>
      </c>
      <c r="H335" s="1">
        <v>2605.98</v>
      </c>
      <c r="I335" s="1">
        <v>5025.67</v>
      </c>
      <c r="J335" s="1">
        <v>3142.44</v>
      </c>
      <c r="K335" s="1">
        <v>3655.64</v>
      </c>
      <c r="L335" s="1">
        <v>2650.47</v>
      </c>
      <c r="M335" s="1">
        <v>5891.7</v>
      </c>
      <c r="N335" s="1">
        <v>3114</v>
      </c>
      <c r="O335" s="12">
        <f t="shared" si="5"/>
        <v>50543.13</v>
      </c>
    </row>
    <row r="336" spans="1:15" ht="12.75">
      <c r="A336" s="1">
        <v>338</v>
      </c>
      <c r="B336" s="1" t="s">
        <v>337</v>
      </c>
      <c r="C336" s="1">
        <v>3115.82</v>
      </c>
      <c r="D336" s="1">
        <v>4760</v>
      </c>
      <c r="E336" s="1">
        <v>5359.39</v>
      </c>
      <c r="F336" s="1">
        <v>9098.52</v>
      </c>
      <c r="G336" s="1">
        <v>3782.69</v>
      </c>
      <c r="H336" s="1">
        <v>2731.7</v>
      </c>
      <c r="I336" s="1">
        <v>4392.69</v>
      </c>
      <c r="J336" s="1">
        <v>7851.6</v>
      </c>
      <c r="K336" s="1">
        <v>4847.55</v>
      </c>
      <c r="L336" s="1">
        <v>2774.74</v>
      </c>
      <c r="M336" s="1">
        <v>6019.1</v>
      </c>
      <c r="N336" s="1">
        <v>3231</v>
      </c>
      <c r="O336" s="12">
        <f t="shared" si="5"/>
        <v>57964.799999999996</v>
      </c>
    </row>
    <row r="337" spans="1:15" ht="12.75">
      <c r="A337" s="1">
        <v>339</v>
      </c>
      <c r="B337" s="1" t="s">
        <v>338</v>
      </c>
      <c r="C337" s="1">
        <v>3241.78</v>
      </c>
      <c r="D337" s="1">
        <v>8873.65</v>
      </c>
      <c r="E337" s="1">
        <v>5045.71</v>
      </c>
      <c r="F337" s="1">
        <v>4077.76</v>
      </c>
      <c r="G337" s="1">
        <v>4744.63</v>
      </c>
      <c r="H337" s="1">
        <v>4925.32</v>
      </c>
      <c r="I337" s="1">
        <v>4235.63</v>
      </c>
      <c r="J337" s="1">
        <v>2707.29</v>
      </c>
      <c r="K337" s="1">
        <v>4369.9</v>
      </c>
      <c r="L337" s="1">
        <v>3638.29</v>
      </c>
      <c r="M337" s="1">
        <v>8226.4</v>
      </c>
      <c r="N337" s="1">
        <v>4092.6</v>
      </c>
      <c r="O337" s="12">
        <f t="shared" si="5"/>
        <v>58178.96000000001</v>
      </c>
    </row>
    <row r="338" spans="1:15" ht="12.75">
      <c r="A338" s="1">
        <v>340</v>
      </c>
      <c r="B338" s="1" t="s">
        <v>339</v>
      </c>
      <c r="C338" s="1">
        <v>2479.83</v>
      </c>
      <c r="D338" s="1">
        <v>2479.83</v>
      </c>
      <c r="E338" s="1">
        <v>3314.24</v>
      </c>
      <c r="F338" s="1">
        <v>2545.05</v>
      </c>
      <c r="G338" s="1">
        <v>3487.79</v>
      </c>
      <c r="H338" s="1">
        <v>7207.47</v>
      </c>
      <c r="I338" s="1">
        <v>5397.9</v>
      </c>
      <c r="J338" s="1">
        <v>2151.45</v>
      </c>
      <c r="K338" s="1">
        <v>6302.6</v>
      </c>
      <c r="L338" s="1">
        <v>2110.11</v>
      </c>
      <c r="M338" s="1">
        <v>2876</v>
      </c>
      <c r="N338" s="1">
        <v>2423.2</v>
      </c>
      <c r="O338" s="12">
        <f t="shared" si="5"/>
        <v>42775.47</v>
      </c>
    </row>
    <row r="339" spans="1:15" ht="12.75">
      <c r="A339" s="1">
        <v>341</v>
      </c>
      <c r="B339" s="1" t="s">
        <v>327</v>
      </c>
      <c r="C339" s="1">
        <v>4458.23</v>
      </c>
      <c r="D339" s="1">
        <v>2938.62</v>
      </c>
      <c r="E339" s="1">
        <v>2102.64</v>
      </c>
      <c r="F339" s="1">
        <v>3204.61</v>
      </c>
      <c r="G339" s="1">
        <v>9014.94</v>
      </c>
      <c r="H339" s="1">
        <v>2959.19</v>
      </c>
      <c r="I339" s="1">
        <v>2102.64</v>
      </c>
      <c r="J339" s="1">
        <v>3494.77</v>
      </c>
      <c r="K339" s="1">
        <v>2217.79</v>
      </c>
      <c r="L339" s="1">
        <v>2532.27</v>
      </c>
      <c r="M339" s="1">
        <v>2532.3</v>
      </c>
      <c r="N339" s="1">
        <v>3044.3</v>
      </c>
      <c r="O339" s="12">
        <f t="shared" si="5"/>
        <v>40602.3</v>
      </c>
    </row>
    <row r="340" spans="1:15" ht="12.75">
      <c r="A340" s="1">
        <v>342</v>
      </c>
      <c r="B340" s="1" t="s">
        <v>328</v>
      </c>
      <c r="C340" s="1">
        <v>11397.4</v>
      </c>
      <c r="D340" s="1">
        <v>10673.82</v>
      </c>
      <c r="E340" s="1">
        <v>15762.5</v>
      </c>
      <c r="F340" s="1">
        <v>29193.97</v>
      </c>
      <c r="G340" s="1">
        <v>23994.29</v>
      </c>
      <c r="H340" s="1">
        <v>10479.98</v>
      </c>
      <c r="I340" s="1">
        <v>19436.87</v>
      </c>
      <c r="J340" s="1">
        <v>17947.12</v>
      </c>
      <c r="K340" s="1">
        <v>18129.79</v>
      </c>
      <c r="L340" s="1">
        <v>17101.35</v>
      </c>
      <c r="M340" s="1">
        <v>56022.8</v>
      </c>
      <c r="N340" s="1">
        <v>17480.6</v>
      </c>
      <c r="O340" s="12">
        <f t="shared" si="5"/>
        <v>247620.49000000002</v>
      </c>
    </row>
    <row r="341" spans="1:15" ht="12.75">
      <c r="A341" s="1">
        <v>343</v>
      </c>
      <c r="B341" s="1" t="s">
        <v>324</v>
      </c>
      <c r="C341" s="1">
        <v>42655.63</v>
      </c>
      <c r="D341" s="1">
        <v>4228.74</v>
      </c>
      <c r="E341" s="1">
        <v>9627.48</v>
      </c>
      <c r="F341" s="1">
        <v>11397.56</v>
      </c>
      <c r="G341" s="1">
        <v>59048.12</v>
      </c>
      <c r="H341" s="1">
        <v>18446.59</v>
      </c>
      <c r="I341" s="1">
        <v>20082.15</v>
      </c>
      <c r="J341" s="1">
        <v>19933.39</v>
      </c>
      <c r="K341" s="1">
        <v>65975.53</v>
      </c>
      <c r="L341" s="1">
        <v>24284.52</v>
      </c>
      <c r="M341" s="1">
        <v>11287.8</v>
      </c>
      <c r="N341" s="1">
        <v>6527.2</v>
      </c>
      <c r="O341" s="12">
        <f t="shared" si="5"/>
        <v>293494.70999999996</v>
      </c>
    </row>
    <row r="342" spans="1:15" ht="12.75">
      <c r="A342" s="1">
        <v>344</v>
      </c>
      <c r="B342" s="1" t="s">
        <v>325</v>
      </c>
      <c r="C342" s="1">
        <v>9231.92</v>
      </c>
      <c r="D342" s="1">
        <v>7865.94</v>
      </c>
      <c r="E342" s="1">
        <v>8268.83</v>
      </c>
      <c r="F342" s="1">
        <v>36283.94</v>
      </c>
      <c r="G342" s="1">
        <v>7398.23</v>
      </c>
      <c r="H342" s="1">
        <v>34203.48</v>
      </c>
      <c r="I342" s="1">
        <v>22030.95</v>
      </c>
      <c r="J342" s="1">
        <v>52104.65</v>
      </c>
      <c r="K342" s="1">
        <v>12959.97</v>
      </c>
      <c r="L342" s="1">
        <v>14271.37</v>
      </c>
      <c r="M342" s="1">
        <v>14829.4</v>
      </c>
      <c r="N342" s="1">
        <v>10284.4</v>
      </c>
      <c r="O342" s="12">
        <f t="shared" si="5"/>
        <v>229733.08</v>
      </c>
    </row>
    <row r="343" spans="1:15" ht="12.75">
      <c r="A343" s="1">
        <v>345</v>
      </c>
      <c r="B343" s="1" t="s">
        <v>326</v>
      </c>
      <c r="C343" s="1">
        <v>7136.01</v>
      </c>
      <c r="D343" s="1">
        <v>3683.79</v>
      </c>
      <c r="E343" s="1">
        <v>6932.11</v>
      </c>
      <c r="F343" s="1">
        <v>42058.07</v>
      </c>
      <c r="G343" s="1">
        <v>12957.63</v>
      </c>
      <c r="H343" s="1">
        <v>19689.01</v>
      </c>
      <c r="I343" s="1">
        <v>11678.2</v>
      </c>
      <c r="J343" s="1">
        <v>5700.35</v>
      </c>
      <c r="K343" s="1">
        <v>9707.43</v>
      </c>
      <c r="L343" s="1">
        <v>11336.07</v>
      </c>
      <c r="M343" s="1">
        <v>17200.1</v>
      </c>
      <c r="N343" s="1">
        <v>8824.5</v>
      </c>
      <c r="O343" s="12">
        <f t="shared" si="5"/>
        <v>156903.27000000002</v>
      </c>
    </row>
    <row r="344" spans="1:15" ht="12.75">
      <c r="A344" s="1">
        <v>346</v>
      </c>
      <c r="B344" s="1" t="s">
        <v>329</v>
      </c>
      <c r="C344" s="1">
        <v>37908.87</v>
      </c>
      <c r="D344" s="1">
        <v>39142.33</v>
      </c>
      <c r="E344" s="1">
        <v>43982.46</v>
      </c>
      <c r="F344" s="1">
        <v>42672.49</v>
      </c>
      <c r="G344" s="1">
        <v>20693.29</v>
      </c>
      <c r="H344" s="1">
        <v>46481.17</v>
      </c>
      <c r="I344" s="1">
        <v>41219.77</v>
      </c>
      <c r="J344" s="1">
        <v>53398.85</v>
      </c>
      <c r="K344" s="1">
        <v>51666.06</v>
      </c>
      <c r="L344" s="1">
        <v>47899.59</v>
      </c>
      <c r="M344" s="1">
        <v>144662.9</v>
      </c>
      <c r="N344" s="1">
        <v>88753.1</v>
      </c>
      <c r="O344" s="12">
        <f t="shared" si="5"/>
        <v>658480.88</v>
      </c>
    </row>
    <row r="345" spans="1:15" ht="12.75">
      <c r="A345" s="1">
        <v>347</v>
      </c>
      <c r="B345" s="1" t="s">
        <v>419</v>
      </c>
      <c r="C345" s="1">
        <v>11191.68</v>
      </c>
      <c r="D345" s="1">
        <v>4560.36</v>
      </c>
      <c r="E345" s="1">
        <v>9522.97</v>
      </c>
      <c r="F345" s="1">
        <v>6043.65</v>
      </c>
      <c r="G345" s="1">
        <v>5011.74</v>
      </c>
      <c r="H345" s="1">
        <v>4550.29</v>
      </c>
      <c r="I345" s="1">
        <v>4550.29</v>
      </c>
      <c r="J345" s="1">
        <v>6280.82</v>
      </c>
      <c r="K345" s="1">
        <v>5944.2</v>
      </c>
      <c r="L345" s="1">
        <v>12523.36</v>
      </c>
      <c r="M345" s="1">
        <v>8743.4</v>
      </c>
      <c r="N345" s="1">
        <v>14004.3</v>
      </c>
      <c r="O345" s="12">
        <f t="shared" si="5"/>
        <v>92927.06</v>
      </c>
    </row>
    <row r="346" spans="1:15" ht="12.75">
      <c r="A346" s="1">
        <v>348</v>
      </c>
      <c r="B346" s="1" t="s">
        <v>330</v>
      </c>
      <c r="C346" s="1">
        <v>1977.69</v>
      </c>
      <c r="D346" s="1">
        <v>1977.69</v>
      </c>
      <c r="E346" s="1">
        <v>1977.69</v>
      </c>
      <c r="F346" s="1">
        <v>1977.69</v>
      </c>
      <c r="G346" s="1">
        <v>3962.29</v>
      </c>
      <c r="H346" s="1">
        <v>1977.69</v>
      </c>
      <c r="I346" s="1">
        <v>1977.69</v>
      </c>
      <c r="J346" s="1">
        <v>2535.45</v>
      </c>
      <c r="K346" s="1">
        <v>12037.1</v>
      </c>
      <c r="L346" s="1">
        <v>2442.41</v>
      </c>
      <c r="M346" s="1">
        <v>2654.7</v>
      </c>
      <c r="N346" s="1">
        <v>2442.4</v>
      </c>
      <c r="O346" s="12">
        <f t="shared" si="5"/>
        <v>37940.49</v>
      </c>
    </row>
    <row r="347" spans="1:15" ht="12.75">
      <c r="A347" s="1">
        <v>349</v>
      </c>
      <c r="B347" s="1" t="s">
        <v>331</v>
      </c>
      <c r="C347" s="1">
        <v>1946.36</v>
      </c>
      <c r="D347" s="1">
        <v>1946.36</v>
      </c>
      <c r="E347" s="1">
        <v>1946.36</v>
      </c>
      <c r="F347" s="1">
        <v>1946.36</v>
      </c>
      <c r="G347" s="1">
        <v>2330.91</v>
      </c>
      <c r="H347" s="1">
        <v>1946.36</v>
      </c>
      <c r="I347" s="1">
        <v>4817.91</v>
      </c>
      <c r="J347" s="1">
        <v>2504.12</v>
      </c>
      <c r="K347" s="1">
        <v>2441.13</v>
      </c>
      <c r="L347" s="1">
        <v>2409.23</v>
      </c>
      <c r="M347" s="1">
        <v>5439.9</v>
      </c>
      <c r="N347" s="1">
        <v>2409.2</v>
      </c>
      <c r="O347" s="12">
        <f t="shared" si="5"/>
        <v>32084.2</v>
      </c>
    </row>
    <row r="348" spans="1:15" ht="12.75">
      <c r="A348" s="1">
        <v>350</v>
      </c>
      <c r="B348" s="1" t="s">
        <v>332</v>
      </c>
      <c r="C348" s="1">
        <v>3127.63</v>
      </c>
      <c r="D348" s="1">
        <v>3127.63</v>
      </c>
      <c r="E348" s="1">
        <v>3127.63</v>
      </c>
      <c r="F348" s="1">
        <v>3127.63</v>
      </c>
      <c r="G348" s="1">
        <v>3512.18</v>
      </c>
      <c r="H348" s="1">
        <v>2008.63</v>
      </c>
      <c r="I348" s="1">
        <v>2069.9</v>
      </c>
      <c r="J348" s="1">
        <v>10866.39</v>
      </c>
      <c r="K348" s="1">
        <v>3594.32</v>
      </c>
      <c r="L348" s="1">
        <v>2009.62</v>
      </c>
      <c r="M348" s="1">
        <v>2529.9</v>
      </c>
      <c r="N348" s="1">
        <v>2317.6</v>
      </c>
      <c r="O348" s="12">
        <f t="shared" si="5"/>
        <v>41419.060000000005</v>
      </c>
    </row>
    <row r="349" spans="1:15" ht="12.75">
      <c r="A349" s="1">
        <v>352</v>
      </c>
      <c r="B349" s="1" t="s">
        <v>341</v>
      </c>
      <c r="C349" s="1">
        <v>23998.78</v>
      </c>
      <c r="D349" s="1">
        <v>28834.44</v>
      </c>
      <c r="E349" s="1">
        <v>39734.98</v>
      </c>
      <c r="F349" s="1">
        <v>42440.61</v>
      </c>
      <c r="G349" s="1">
        <v>51167.71</v>
      </c>
      <c r="H349" s="1">
        <v>36778.28</v>
      </c>
      <c r="I349" s="1">
        <v>59550</v>
      </c>
      <c r="J349" s="1">
        <v>38657.28</v>
      </c>
      <c r="K349" s="1">
        <v>45771.5</v>
      </c>
      <c r="L349" s="1">
        <v>40692.95</v>
      </c>
      <c r="M349" s="1">
        <v>51235.8</v>
      </c>
      <c r="N349" s="1">
        <v>68619.3</v>
      </c>
      <c r="O349" s="12">
        <f t="shared" si="5"/>
        <v>527481.63</v>
      </c>
    </row>
    <row r="350" spans="1:15" ht="12.75">
      <c r="A350" s="1">
        <v>353</v>
      </c>
      <c r="B350" s="1" t="s">
        <v>342</v>
      </c>
      <c r="C350" s="1">
        <v>2069.07</v>
      </c>
      <c r="D350" s="1">
        <v>2069.07</v>
      </c>
      <c r="E350" s="1">
        <v>2604.05</v>
      </c>
      <c r="F350" s="1">
        <v>2604.05</v>
      </c>
      <c r="G350" s="1">
        <v>2069.07</v>
      </c>
      <c r="H350" s="1">
        <v>2069.07</v>
      </c>
      <c r="I350" s="1">
        <v>2209.62</v>
      </c>
      <c r="J350" s="1">
        <v>4478.11</v>
      </c>
      <c r="K350" s="1">
        <v>14591.52</v>
      </c>
      <c r="L350" s="1">
        <v>2182.24</v>
      </c>
      <c r="M350" s="1">
        <v>2182.2</v>
      </c>
      <c r="N350" s="1">
        <v>2182.2</v>
      </c>
      <c r="O350" s="12">
        <f t="shared" si="5"/>
        <v>41310.27</v>
      </c>
    </row>
    <row r="351" spans="1:15" ht="12.75">
      <c r="A351" s="1">
        <v>354</v>
      </c>
      <c r="B351" s="1" t="s">
        <v>343</v>
      </c>
      <c r="C351" s="1">
        <v>2055.27</v>
      </c>
      <c r="D351" s="1">
        <v>2055.27</v>
      </c>
      <c r="E351" s="1">
        <v>2586.4</v>
      </c>
      <c r="F351" s="1">
        <v>2586.4</v>
      </c>
      <c r="G351" s="1">
        <v>2439.82</v>
      </c>
      <c r="H351" s="1">
        <v>2055.27</v>
      </c>
      <c r="I351" s="1">
        <v>3386.25</v>
      </c>
      <c r="J351" s="1">
        <v>4464.31</v>
      </c>
      <c r="K351" s="1">
        <v>2167.63</v>
      </c>
      <c r="L351" s="1">
        <v>3390.86</v>
      </c>
      <c r="M351" s="1">
        <v>2167.6</v>
      </c>
      <c r="N351" s="1">
        <v>2167.6</v>
      </c>
      <c r="O351" s="12">
        <f t="shared" si="5"/>
        <v>31522.68</v>
      </c>
    </row>
    <row r="352" spans="1:15" ht="12.75">
      <c r="A352" s="1">
        <v>355</v>
      </c>
      <c r="B352" s="1" t="s">
        <v>344</v>
      </c>
      <c r="C352" s="1">
        <v>1939.64</v>
      </c>
      <c r="D352" s="1">
        <v>1939.64</v>
      </c>
      <c r="E352" s="1">
        <v>2438.53</v>
      </c>
      <c r="F352" s="1">
        <v>2438.53</v>
      </c>
      <c r="G352" s="1">
        <v>1326.42</v>
      </c>
      <c r="H352" s="1">
        <v>941.87</v>
      </c>
      <c r="I352" s="1">
        <v>1082.42</v>
      </c>
      <c r="J352" s="1">
        <v>1449.47</v>
      </c>
      <c r="K352" s="1">
        <v>1056.77</v>
      </c>
      <c r="L352" s="1">
        <v>989.84</v>
      </c>
      <c r="M352" s="1">
        <v>989.8</v>
      </c>
      <c r="N352" s="1">
        <v>989.8</v>
      </c>
      <c r="O352" s="12">
        <f t="shared" si="5"/>
        <v>17582.73</v>
      </c>
    </row>
    <row r="353" spans="1:15" ht="12.75">
      <c r="A353" s="1">
        <v>356</v>
      </c>
      <c r="B353" s="1" t="s">
        <v>345</v>
      </c>
      <c r="C353" s="1">
        <v>1605.25</v>
      </c>
      <c r="D353" s="1">
        <v>1211.9</v>
      </c>
      <c r="E353" s="1">
        <v>940.55</v>
      </c>
      <c r="F353" s="1">
        <v>940.55</v>
      </c>
      <c r="G353" s="1">
        <v>1325.1</v>
      </c>
      <c r="H353" s="1">
        <v>940.55</v>
      </c>
      <c r="I353" s="1">
        <v>940.55</v>
      </c>
      <c r="J353" s="1">
        <v>1448.15</v>
      </c>
      <c r="K353" s="1">
        <v>7880.43</v>
      </c>
      <c r="L353" s="1">
        <v>14018.69</v>
      </c>
      <c r="M353" s="1">
        <v>988.4</v>
      </c>
      <c r="N353" s="1">
        <v>988.4</v>
      </c>
      <c r="O353" s="12">
        <f t="shared" si="5"/>
        <v>33228.520000000004</v>
      </c>
    </row>
    <row r="354" spans="1:15" ht="12.75">
      <c r="A354" s="1">
        <v>357</v>
      </c>
      <c r="B354" s="1" t="s">
        <v>346</v>
      </c>
      <c r="C354" s="1">
        <v>21738.44</v>
      </c>
      <c r="D354" s="1">
        <v>24809.71</v>
      </c>
      <c r="E354" s="1">
        <v>24206.78</v>
      </c>
      <c r="F354" s="1">
        <v>30490.5</v>
      </c>
      <c r="G354" s="1">
        <v>30299.7</v>
      </c>
      <c r="H354" s="1">
        <v>113858.59</v>
      </c>
      <c r="I354" s="1">
        <v>17464.48</v>
      </c>
      <c r="J354" s="1">
        <v>54949.65</v>
      </c>
      <c r="K354" s="1">
        <v>36867.78</v>
      </c>
      <c r="L354" s="1">
        <v>34491.72</v>
      </c>
      <c r="M354" s="1">
        <v>34561.1</v>
      </c>
      <c r="N354" s="1">
        <v>40214.2</v>
      </c>
      <c r="O354" s="12">
        <f t="shared" si="5"/>
        <v>463952.64999999997</v>
      </c>
    </row>
    <row r="355" spans="1:15" ht="12.75">
      <c r="A355" s="1">
        <v>358</v>
      </c>
      <c r="B355" s="1" t="s">
        <v>347</v>
      </c>
      <c r="C355" s="1">
        <v>1443.68</v>
      </c>
      <c r="D355" s="2">
        <v>1443.68</v>
      </c>
      <c r="E355" s="1">
        <v>1443.68</v>
      </c>
      <c r="F355" s="1">
        <v>2209.74</v>
      </c>
      <c r="G355" s="1">
        <v>4518.22</v>
      </c>
      <c r="H355" s="1">
        <v>1373.76</v>
      </c>
      <c r="I355" s="1">
        <v>1373.76</v>
      </c>
      <c r="J355" s="1">
        <v>1958.27</v>
      </c>
      <c r="K355" s="1">
        <v>2531.89</v>
      </c>
      <c r="L355" s="1">
        <v>1454.79</v>
      </c>
      <c r="M355" s="1">
        <v>1454.8</v>
      </c>
      <c r="N355" s="1">
        <v>1454.8</v>
      </c>
      <c r="O355" s="12">
        <f t="shared" si="5"/>
        <v>22661.07</v>
      </c>
    </row>
    <row r="356" spans="1:15" ht="12.75">
      <c r="A356" s="1">
        <v>359</v>
      </c>
      <c r="B356" s="1" t="s">
        <v>348</v>
      </c>
      <c r="C356" s="1">
        <v>733.97</v>
      </c>
      <c r="D356" s="1">
        <v>733.97</v>
      </c>
      <c r="E356" s="1">
        <v>733.97</v>
      </c>
      <c r="F356" s="1">
        <v>733.97</v>
      </c>
      <c r="G356" s="1">
        <v>12222.99</v>
      </c>
      <c r="H356" s="1">
        <v>733.97</v>
      </c>
      <c r="I356" s="1">
        <v>874.52</v>
      </c>
      <c r="J356" s="1">
        <v>1241.57</v>
      </c>
      <c r="K356" s="1">
        <v>769.34</v>
      </c>
      <c r="L356" s="1">
        <v>2329.83</v>
      </c>
      <c r="M356" s="1">
        <v>769.3</v>
      </c>
      <c r="N356" s="1">
        <v>769.3</v>
      </c>
      <c r="O356" s="12">
        <f t="shared" si="5"/>
        <v>22646.699999999997</v>
      </c>
    </row>
    <row r="357" spans="1:15" ht="12.75">
      <c r="A357" s="1">
        <v>360</v>
      </c>
      <c r="B357" s="1" t="s">
        <v>349</v>
      </c>
      <c r="C357" s="1">
        <v>87.78</v>
      </c>
      <c r="D357" s="1">
        <v>87.78</v>
      </c>
      <c r="E357" s="1">
        <v>143.11</v>
      </c>
      <c r="F357" s="1">
        <v>87.78</v>
      </c>
      <c r="G357" s="1">
        <v>472.33</v>
      </c>
      <c r="H357" s="1">
        <v>87.78</v>
      </c>
      <c r="I357" s="1">
        <v>87.78</v>
      </c>
      <c r="J357" s="1">
        <v>441.56</v>
      </c>
      <c r="K357" s="1">
        <v>93.1</v>
      </c>
      <c r="L357" s="1">
        <v>93.1</v>
      </c>
      <c r="M357" s="1">
        <v>93.1</v>
      </c>
      <c r="N357" s="1">
        <v>93.1</v>
      </c>
      <c r="O357" s="12">
        <f t="shared" si="5"/>
        <v>1868.2999999999995</v>
      </c>
    </row>
    <row r="358" spans="1:15" ht="12.75">
      <c r="A358" s="1">
        <v>361</v>
      </c>
      <c r="B358" s="1" t="s">
        <v>363</v>
      </c>
      <c r="C358" s="1">
        <v>942.03</v>
      </c>
      <c r="D358" s="1">
        <v>1311.33</v>
      </c>
      <c r="E358" s="1">
        <v>942.03</v>
      </c>
      <c r="F358" s="1">
        <v>942.03</v>
      </c>
      <c r="G358" s="1">
        <v>942.03</v>
      </c>
      <c r="H358" s="1">
        <v>942.03</v>
      </c>
      <c r="I358" s="1">
        <v>1007.77</v>
      </c>
      <c r="J358" s="1">
        <v>1449.63</v>
      </c>
      <c r="K358" s="1">
        <v>10407.6</v>
      </c>
      <c r="L358" s="1">
        <v>990.01</v>
      </c>
      <c r="M358" s="1">
        <v>990</v>
      </c>
      <c r="N358" s="1">
        <v>990</v>
      </c>
      <c r="O358" s="12">
        <f t="shared" si="5"/>
        <v>21856.489999999994</v>
      </c>
    </row>
    <row r="359" spans="1:15" ht="12.75">
      <c r="A359" s="1">
        <v>362</v>
      </c>
      <c r="B359" s="1" t="s">
        <v>351</v>
      </c>
      <c r="C359" s="1">
        <v>786.39</v>
      </c>
      <c r="D359" s="1">
        <v>786.39</v>
      </c>
      <c r="E359" s="1">
        <v>786.39</v>
      </c>
      <c r="F359" s="1">
        <v>786.39</v>
      </c>
      <c r="G359" s="1">
        <v>786.39</v>
      </c>
      <c r="H359" s="1">
        <v>786.39</v>
      </c>
      <c r="I359" s="1">
        <v>786.39</v>
      </c>
      <c r="J359" s="1">
        <v>786.39</v>
      </c>
      <c r="K359" s="1">
        <v>834.05</v>
      </c>
      <c r="L359" s="1">
        <v>834.05</v>
      </c>
      <c r="M359" s="1">
        <v>834.1</v>
      </c>
      <c r="N359" s="1">
        <v>834.1</v>
      </c>
      <c r="O359" s="12">
        <f t="shared" si="5"/>
        <v>9627.420000000002</v>
      </c>
    </row>
    <row r="360" spans="1:15" ht="12.75">
      <c r="A360" s="1">
        <v>363</v>
      </c>
      <c r="B360" s="1" t="s">
        <v>352</v>
      </c>
      <c r="C360" s="1">
        <v>793.82</v>
      </c>
      <c r="D360" s="1">
        <v>793.82</v>
      </c>
      <c r="E360" s="1">
        <v>793.82</v>
      </c>
      <c r="F360" s="1">
        <v>793.82</v>
      </c>
      <c r="G360" s="1">
        <v>793.82</v>
      </c>
      <c r="H360" s="1">
        <v>793.82</v>
      </c>
      <c r="I360" s="1">
        <v>793.82</v>
      </c>
      <c r="J360" s="1">
        <v>793.82</v>
      </c>
      <c r="K360" s="1">
        <v>841.93</v>
      </c>
      <c r="L360" s="1">
        <v>841.93</v>
      </c>
      <c r="M360" s="1">
        <v>841.9</v>
      </c>
      <c r="N360" s="1">
        <v>841.9</v>
      </c>
      <c r="O360" s="12">
        <f t="shared" si="5"/>
        <v>9718.22</v>
      </c>
    </row>
    <row r="361" spans="1:15" ht="12.75">
      <c r="A361" s="1">
        <v>364</v>
      </c>
      <c r="B361" s="1" t="s">
        <v>354</v>
      </c>
      <c r="C361" s="1">
        <v>786.39</v>
      </c>
      <c r="D361" s="1">
        <v>786.39</v>
      </c>
      <c r="E361" s="1">
        <v>786.39</v>
      </c>
      <c r="F361" s="1">
        <v>786.39</v>
      </c>
      <c r="G361" s="1">
        <v>786.39</v>
      </c>
      <c r="H361" s="1">
        <v>786.39</v>
      </c>
      <c r="I361" s="1">
        <v>786.39</v>
      </c>
      <c r="J361" s="1">
        <v>786.39</v>
      </c>
      <c r="K361" s="1">
        <v>834.05</v>
      </c>
      <c r="L361" s="1">
        <v>834.05</v>
      </c>
      <c r="M361" s="1">
        <v>834.1</v>
      </c>
      <c r="N361" s="1">
        <v>834.1</v>
      </c>
      <c r="O361" s="12">
        <f t="shared" si="5"/>
        <v>9627.420000000002</v>
      </c>
    </row>
    <row r="362" spans="1:15" ht="12.75">
      <c r="A362" s="1">
        <v>365</v>
      </c>
      <c r="B362" s="1" t="s">
        <v>353</v>
      </c>
      <c r="C362" s="1">
        <v>2113.83</v>
      </c>
      <c r="D362" s="1">
        <v>2113.83</v>
      </c>
      <c r="E362" s="1">
        <v>2113.83</v>
      </c>
      <c r="F362" s="1">
        <v>2661.29</v>
      </c>
      <c r="G362" s="1">
        <v>2575.28</v>
      </c>
      <c r="H362" s="1">
        <v>2113.83</v>
      </c>
      <c r="I362" s="1">
        <v>2113.83</v>
      </c>
      <c r="J362" s="1">
        <v>2698.34</v>
      </c>
      <c r="K362" s="1">
        <v>2229.64</v>
      </c>
      <c r="L362" s="1">
        <v>2229.64</v>
      </c>
      <c r="M362" s="1">
        <v>2229.6</v>
      </c>
      <c r="N362" s="1">
        <v>2229.6</v>
      </c>
      <c r="O362" s="12">
        <f t="shared" si="5"/>
        <v>27422.539999999994</v>
      </c>
    </row>
    <row r="363" spans="1:15" ht="12.75">
      <c r="A363" s="1">
        <v>366</v>
      </c>
      <c r="B363" s="1" t="s">
        <v>350</v>
      </c>
      <c r="C363" s="1">
        <v>4549.29</v>
      </c>
      <c r="D363" s="1">
        <v>5547.95</v>
      </c>
      <c r="E363" s="1">
        <v>4498.69</v>
      </c>
      <c r="F363" s="1">
        <v>3550.63</v>
      </c>
      <c r="G363" s="1">
        <v>6368.15</v>
      </c>
      <c r="H363" s="1">
        <v>7371.09</v>
      </c>
      <c r="I363" s="1">
        <v>8189.1</v>
      </c>
      <c r="J363" s="1">
        <v>43614.77</v>
      </c>
      <c r="K363" s="1">
        <v>6735.49</v>
      </c>
      <c r="L363" s="1">
        <v>8442.29</v>
      </c>
      <c r="M363" s="1">
        <v>7066.6</v>
      </c>
      <c r="N363" s="1">
        <v>25759.7</v>
      </c>
      <c r="O363" s="12">
        <f t="shared" si="5"/>
        <v>131693.75000000003</v>
      </c>
    </row>
    <row r="364" spans="1:15" ht="12.75">
      <c r="A364" s="1">
        <v>367</v>
      </c>
      <c r="B364" s="1" t="s">
        <v>5</v>
      </c>
      <c r="C364" s="1">
        <v>26098.02</v>
      </c>
      <c r="D364" s="1">
        <v>12854.74</v>
      </c>
      <c r="E364" s="1">
        <v>24932.76</v>
      </c>
      <c r="F364" s="1">
        <v>25096.74</v>
      </c>
      <c r="G364" s="1">
        <v>40547.3</v>
      </c>
      <c r="H364" s="1">
        <v>14595.95</v>
      </c>
      <c r="I364" s="1">
        <v>90777.62</v>
      </c>
      <c r="J364" s="1">
        <v>36808.27</v>
      </c>
      <c r="K364" s="1">
        <v>39150.63</v>
      </c>
      <c r="L364" s="1">
        <v>41286.73</v>
      </c>
      <c r="M364" s="1">
        <v>36495.8</v>
      </c>
      <c r="N364" s="1">
        <v>35561.5</v>
      </c>
      <c r="O364" s="12">
        <f t="shared" si="5"/>
        <v>424206.06</v>
      </c>
    </row>
    <row r="365" spans="1:15" ht="12.75">
      <c r="A365" s="1">
        <v>368</v>
      </c>
      <c r="B365" s="1" t="s">
        <v>6</v>
      </c>
      <c r="C365" s="1">
        <v>6710.8</v>
      </c>
      <c r="D365" s="1">
        <v>1967.2</v>
      </c>
      <c r="E365" s="1">
        <v>3738.71</v>
      </c>
      <c r="F365" s="1">
        <v>2515.7</v>
      </c>
      <c r="G365" s="1">
        <v>2428.65</v>
      </c>
      <c r="H365" s="1">
        <v>1967.2</v>
      </c>
      <c r="I365" s="1">
        <v>4291.53</v>
      </c>
      <c r="J365" s="1">
        <v>6558.42</v>
      </c>
      <c r="K365" s="1">
        <v>2083.23</v>
      </c>
      <c r="L365" s="1">
        <v>2083.23</v>
      </c>
      <c r="M365" s="1">
        <v>2083.2</v>
      </c>
      <c r="N365" s="1">
        <v>2892.4</v>
      </c>
      <c r="O365" s="12">
        <f t="shared" si="5"/>
        <v>39320.27</v>
      </c>
    </row>
    <row r="366" spans="1:15" ht="12.75">
      <c r="A366" s="1">
        <v>369</v>
      </c>
      <c r="B366" s="1" t="s">
        <v>7</v>
      </c>
      <c r="C366" s="1">
        <v>1919.83</v>
      </c>
      <c r="D366" s="1">
        <v>1919.83</v>
      </c>
      <c r="E366" s="1">
        <v>2891.34</v>
      </c>
      <c r="F366" s="1">
        <v>2455.12</v>
      </c>
      <c r="G366" s="1">
        <v>2381.28</v>
      </c>
      <c r="H366" s="1">
        <v>1919.83</v>
      </c>
      <c r="I366" s="1">
        <v>1919.83</v>
      </c>
      <c r="J366" s="1">
        <v>14004.49</v>
      </c>
      <c r="K366" s="1">
        <v>15611.38</v>
      </c>
      <c r="L366" s="1">
        <v>2033.07</v>
      </c>
      <c r="M366" s="1">
        <v>2033.1</v>
      </c>
      <c r="N366" s="1">
        <v>2100.9</v>
      </c>
      <c r="O366" s="12">
        <f t="shared" si="5"/>
        <v>51190</v>
      </c>
    </row>
    <row r="367" spans="1:15" ht="12.75">
      <c r="A367" s="1">
        <v>370</v>
      </c>
      <c r="B367" s="1" t="s">
        <v>8</v>
      </c>
      <c r="C367" s="1">
        <v>878.96</v>
      </c>
      <c r="D367" s="1">
        <v>878.96</v>
      </c>
      <c r="E367" s="1">
        <v>878.96</v>
      </c>
      <c r="F367" s="1">
        <v>878.96</v>
      </c>
      <c r="G367" s="1">
        <v>1340.41</v>
      </c>
      <c r="H367" s="1">
        <v>878.96</v>
      </c>
      <c r="I367" s="1">
        <v>878.96</v>
      </c>
      <c r="J367" s="1">
        <v>1463.47</v>
      </c>
      <c r="K367" s="1">
        <v>932.23</v>
      </c>
      <c r="L367" s="1">
        <v>932.23</v>
      </c>
      <c r="M367" s="1">
        <v>932.2</v>
      </c>
      <c r="N367" s="1">
        <v>1804.6</v>
      </c>
      <c r="O367" s="12">
        <f t="shared" si="5"/>
        <v>12678.900000000001</v>
      </c>
    </row>
    <row r="368" spans="1:15" ht="12.75">
      <c r="A368" s="1">
        <v>371</v>
      </c>
      <c r="B368" s="1" t="s">
        <v>420</v>
      </c>
      <c r="C368" s="1">
        <v>3518.14</v>
      </c>
      <c r="D368" s="1">
        <v>3518.14</v>
      </c>
      <c r="E368" s="1">
        <v>3756.12</v>
      </c>
      <c r="F368" s="1">
        <v>3976.77</v>
      </c>
      <c r="G368" s="1">
        <v>6997.37</v>
      </c>
      <c r="H368" s="1">
        <v>5208.45</v>
      </c>
      <c r="I368" s="1">
        <v>2857.77</v>
      </c>
      <c r="J368" s="1">
        <v>3509.21</v>
      </c>
      <c r="K368" s="1">
        <v>7074.32</v>
      </c>
      <c r="L368" s="1">
        <v>7092.34</v>
      </c>
      <c r="M368" s="1">
        <v>7452</v>
      </c>
      <c r="N368" s="1">
        <v>3812.4</v>
      </c>
      <c r="O368" s="12">
        <f t="shared" si="5"/>
        <v>58773.030000000006</v>
      </c>
    </row>
    <row r="369" spans="1:15" ht="12.75">
      <c r="A369" s="1">
        <v>372</v>
      </c>
      <c r="B369" s="1" t="s">
        <v>355</v>
      </c>
      <c r="C369" s="1">
        <v>1504.68</v>
      </c>
      <c r="D369" s="1">
        <v>1504.68</v>
      </c>
      <c r="E369" s="1">
        <v>1653.94</v>
      </c>
      <c r="F369" s="1">
        <v>1504.68</v>
      </c>
      <c r="G369" s="1">
        <v>2904.8</v>
      </c>
      <c r="H369" s="1">
        <v>1504.68</v>
      </c>
      <c r="I369" s="1">
        <v>1504.68</v>
      </c>
      <c r="J369" s="1">
        <v>2012.28</v>
      </c>
      <c r="K369" s="1">
        <v>3789.21</v>
      </c>
      <c r="L369" s="1">
        <v>53629.52</v>
      </c>
      <c r="M369" s="1">
        <v>5025.2</v>
      </c>
      <c r="N369" s="1">
        <v>1844.2</v>
      </c>
      <c r="O369" s="12">
        <f t="shared" si="5"/>
        <v>78382.54999999999</v>
      </c>
    </row>
    <row r="370" spans="1:15" ht="12.75">
      <c r="A370" s="1">
        <v>373</v>
      </c>
      <c r="B370" s="1" t="s">
        <v>21</v>
      </c>
      <c r="C370" s="1">
        <v>1663.99</v>
      </c>
      <c r="D370" s="1">
        <v>1663.99</v>
      </c>
      <c r="E370" s="1">
        <v>1663.99</v>
      </c>
      <c r="F370" s="1">
        <v>1663.99</v>
      </c>
      <c r="G370" s="1">
        <v>2125.44</v>
      </c>
      <c r="H370" s="1">
        <v>1663.99</v>
      </c>
      <c r="I370" s="1">
        <v>1663.99</v>
      </c>
      <c r="J370" s="1">
        <v>2171.59</v>
      </c>
      <c r="K370" s="1">
        <v>1753.27</v>
      </c>
      <c r="L370" s="1">
        <v>1753.27</v>
      </c>
      <c r="M370" s="1">
        <v>1753.3</v>
      </c>
      <c r="N370" s="1">
        <v>1753.3</v>
      </c>
      <c r="O370" s="12">
        <f t="shared" si="5"/>
        <v>21294.109999999997</v>
      </c>
    </row>
    <row r="371" spans="1:15" ht="12.75">
      <c r="A371" s="1">
        <v>374</v>
      </c>
      <c r="B371" s="1" t="s">
        <v>38</v>
      </c>
      <c r="C371" s="1">
        <v>23589.08</v>
      </c>
      <c r="D371" s="1">
        <v>14176.36</v>
      </c>
      <c r="E371" s="1">
        <v>16310.16</v>
      </c>
      <c r="F371" s="1">
        <v>20384.57</v>
      </c>
      <c r="G371" s="1">
        <v>34130.46</v>
      </c>
      <c r="H371" s="1">
        <v>12555.76</v>
      </c>
      <c r="I371" s="1">
        <v>11256.16</v>
      </c>
      <c r="J371" s="1">
        <v>11417.5</v>
      </c>
      <c r="K371" s="1">
        <v>26774.24</v>
      </c>
      <c r="L371" s="1">
        <v>25859.97</v>
      </c>
      <c r="M371" s="1">
        <v>30539.4</v>
      </c>
      <c r="N371" s="1">
        <v>35200.2</v>
      </c>
      <c r="O371" s="12">
        <f t="shared" si="5"/>
        <v>262193.86</v>
      </c>
    </row>
    <row r="372" spans="1:15" ht="12.75">
      <c r="A372" s="1">
        <v>375</v>
      </c>
      <c r="B372" s="1" t="s">
        <v>39</v>
      </c>
      <c r="C372" s="1">
        <v>21867.6</v>
      </c>
      <c r="D372" s="1">
        <v>23057.38</v>
      </c>
      <c r="E372" s="1">
        <v>12239.3</v>
      </c>
      <c r="F372" s="1">
        <v>20596.48</v>
      </c>
      <c r="G372" s="1">
        <v>30378.74</v>
      </c>
      <c r="H372" s="1">
        <v>11704.26</v>
      </c>
      <c r="I372" s="1">
        <v>9587.65</v>
      </c>
      <c r="J372" s="1">
        <v>13219.59</v>
      </c>
      <c r="K372" s="1">
        <v>25186.35</v>
      </c>
      <c r="L372" s="1">
        <v>22234.57</v>
      </c>
      <c r="M372" s="1">
        <v>31721.4</v>
      </c>
      <c r="N372" s="1">
        <v>34585.1</v>
      </c>
      <c r="O372" s="12">
        <f t="shared" si="5"/>
        <v>256378.42</v>
      </c>
    </row>
    <row r="373" spans="1:15" ht="12.75">
      <c r="A373" s="1">
        <v>376</v>
      </c>
      <c r="B373" s="1" t="s">
        <v>260</v>
      </c>
      <c r="C373" s="1">
        <v>31505.83</v>
      </c>
      <c r="D373" s="2">
        <v>24284.53</v>
      </c>
      <c r="E373" s="1">
        <v>25063.08</v>
      </c>
      <c r="F373" s="1">
        <v>25652.78</v>
      </c>
      <c r="G373" s="1">
        <v>12173.4</v>
      </c>
      <c r="H373" s="1">
        <v>23651.21</v>
      </c>
      <c r="I373" s="1">
        <v>44644.38</v>
      </c>
      <c r="J373" s="1">
        <v>11023.63</v>
      </c>
      <c r="K373" s="1">
        <v>34798.5</v>
      </c>
      <c r="L373" s="1">
        <v>28463.12</v>
      </c>
      <c r="M373" s="1">
        <v>28883</v>
      </c>
      <c r="N373" s="1">
        <v>31577.7</v>
      </c>
      <c r="O373" s="12">
        <f t="shared" si="5"/>
        <v>321721.16</v>
      </c>
    </row>
    <row r="374" spans="1:15" ht="12.75">
      <c r="A374" s="1">
        <v>377</v>
      </c>
      <c r="B374" s="1" t="s">
        <v>178</v>
      </c>
      <c r="C374" s="1">
        <v>4751.27</v>
      </c>
      <c r="D374" s="1">
        <v>2743.01</v>
      </c>
      <c r="E374" s="1">
        <v>2080.64</v>
      </c>
      <c r="F374" s="1">
        <v>3035.01</v>
      </c>
      <c r="G374" s="1">
        <v>2542.09</v>
      </c>
      <c r="H374" s="1">
        <v>2080.64</v>
      </c>
      <c r="I374" s="1">
        <v>2080.64</v>
      </c>
      <c r="J374" s="1">
        <v>2665.15</v>
      </c>
      <c r="K374" s="1">
        <v>6921.05</v>
      </c>
      <c r="L374" s="1">
        <v>2699.81</v>
      </c>
      <c r="M374" s="1">
        <v>2194.5</v>
      </c>
      <c r="N374" s="1">
        <v>2194.5</v>
      </c>
      <c r="O374" s="12">
        <f t="shared" si="5"/>
        <v>35988.31</v>
      </c>
    </row>
    <row r="375" spans="1:15" ht="12.75">
      <c r="A375" s="1">
        <v>378</v>
      </c>
      <c r="B375" s="1" t="s">
        <v>288</v>
      </c>
      <c r="C375" s="1">
        <v>638.06</v>
      </c>
      <c r="D375" s="1">
        <v>638.06</v>
      </c>
      <c r="E375" s="1">
        <v>638.06</v>
      </c>
      <c r="F375" s="1">
        <v>638.06</v>
      </c>
      <c r="G375" s="1">
        <v>1407.15</v>
      </c>
      <c r="H375" s="1">
        <v>638.06</v>
      </c>
      <c r="I375" s="1">
        <v>638.06</v>
      </c>
      <c r="J375" s="1">
        <v>1530.2</v>
      </c>
      <c r="K375" s="1">
        <v>1527.47</v>
      </c>
      <c r="L375" s="1">
        <v>1527.47</v>
      </c>
      <c r="M375" s="1">
        <v>1527.5</v>
      </c>
      <c r="N375" s="1">
        <v>1527.5</v>
      </c>
      <c r="O375" s="12">
        <f t="shared" si="5"/>
        <v>12875.65</v>
      </c>
    </row>
    <row r="376" spans="1:15" ht="12.75">
      <c r="A376" s="1">
        <v>379</v>
      </c>
      <c r="B376" s="1" t="s">
        <v>290</v>
      </c>
      <c r="C376" s="1">
        <v>662.31</v>
      </c>
      <c r="D376" s="1">
        <v>662.31</v>
      </c>
      <c r="E376" s="1">
        <v>662.31</v>
      </c>
      <c r="F376" s="1">
        <v>662.31</v>
      </c>
      <c r="G376" s="1">
        <v>1431.4</v>
      </c>
      <c r="H376" s="1">
        <v>662.31</v>
      </c>
      <c r="I376" s="1">
        <v>662.31</v>
      </c>
      <c r="J376" s="1">
        <v>1554.45</v>
      </c>
      <c r="K376" s="1">
        <v>1585.53</v>
      </c>
      <c r="L376" s="1">
        <v>1585.53</v>
      </c>
      <c r="M376" s="1">
        <v>1585.5</v>
      </c>
      <c r="N376" s="1">
        <v>1585.5</v>
      </c>
      <c r="O376" s="12">
        <f t="shared" si="5"/>
        <v>13301.77</v>
      </c>
    </row>
    <row r="377" spans="1:15" ht="15.75">
      <c r="A377" s="1"/>
      <c r="B377" s="27" t="s">
        <v>421</v>
      </c>
      <c r="C377" s="2">
        <f aca="true" t="shared" si="6" ref="C377:O377">SUM(C5:C376)</f>
        <v>3809999.040000001</v>
      </c>
      <c r="D377" s="2">
        <f>SUM(D5:D376)</f>
        <v>3517509.430000001</v>
      </c>
      <c r="E377" s="2">
        <f t="shared" si="6"/>
        <v>3721936.6500000004</v>
      </c>
      <c r="F377" s="2">
        <f t="shared" si="6"/>
        <v>4603780.890000001</v>
      </c>
      <c r="G377" s="2">
        <f t="shared" si="6"/>
        <v>4771665.7500000065</v>
      </c>
      <c r="H377" s="2">
        <f t="shared" si="6"/>
        <v>4756506.030000002</v>
      </c>
      <c r="I377" s="2">
        <f t="shared" si="6"/>
        <v>4701087.005</v>
      </c>
      <c r="J377" s="2">
        <f t="shared" si="6"/>
        <v>4651894.859999999</v>
      </c>
      <c r="K377" s="1">
        <f t="shared" si="6"/>
        <v>4702481.159999996</v>
      </c>
      <c r="L377" s="1">
        <f t="shared" si="6"/>
        <v>4613640.5200000005</v>
      </c>
      <c r="M377" s="1">
        <f t="shared" si="6"/>
        <v>4675598.989999997</v>
      </c>
      <c r="N377" s="1">
        <f t="shared" si="6"/>
        <v>4470412.179999999</v>
      </c>
      <c r="O377" s="15">
        <f t="shared" si="6"/>
        <v>52996512.505</v>
      </c>
    </row>
    <row r="378" spans="1:15" ht="15.75">
      <c r="A378" s="1"/>
      <c r="B378" s="35" t="s">
        <v>427</v>
      </c>
      <c r="C378" s="1">
        <v>3814057.75</v>
      </c>
      <c r="D378" s="1">
        <v>3521566.67</v>
      </c>
      <c r="E378" s="1">
        <v>3725994.34</v>
      </c>
      <c r="F378" s="1">
        <v>4607499.68</v>
      </c>
      <c r="G378" s="4">
        <v>4775384.5</v>
      </c>
      <c r="H378" s="1">
        <v>4760224.77</v>
      </c>
      <c r="I378" s="1">
        <v>4704805.75</v>
      </c>
      <c r="J378" s="1">
        <v>4655613.59</v>
      </c>
      <c r="K378" s="1">
        <v>4702480.15</v>
      </c>
      <c r="L378" s="1">
        <v>4613639.55</v>
      </c>
      <c r="M378" s="1">
        <v>4675596.53</v>
      </c>
      <c r="N378" s="1">
        <v>4470410.41</v>
      </c>
      <c r="O378" s="34">
        <f>SUM(C378:N378)</f>
        <v>53027273.69</v>
      </c>
    </row>
    <row r="379" ht="12.75">
      <c r="O379" s="12"/>
    </row>
    <row r="381" spans="3:15" ht="12.75">
      <c r="C381">
        <f>C377-C378</f>
        <v>-4058.7099999990314</v>
      </c>
      <c r="D381">
        <f aca="true" t="shared" si="7" ref="D381:N381">D377-D378</f>
        <v>-4057.2399999988265</v>
      </c>
      <c r="E381">
        <f t="shared" si="7"/>
        <v>-4057.6899999994785</v>
      </c>
      <c r="F381">
        <f t="shared" si="7"/>
        <v>-3718.789999999106</v>
      </c>
      <c r="G381">
        <f t="shared" si="7"/>
        <v>-3718.7499999934807</v>
      </c>
      <c r="H381">
        <f t="shared" si="7"/>
        <v>-3718.7399999974295</v>
      </c>
      <c r="I381">
        <f t="shared" si="7"/>
        <v>-3718.7450000001118</v>
      </c>
      <c r="J381">
        <f t="shared" si="7"/>
        <v>-3718.730000000447</v>
      </c>
      <c r="K381">
        <f t="shared" si="7"/>
        <v>1.0099999960511923</v>
      </c>
      <c r="L381">
        <f t="shared" si="7"/>
        <v>0.9700000006705523</v>
      </c>
      <c r="M381">
        <f t="shared" si="7"/>
        <v>2.4599999971687794</v>
      </c>
      <c r="N381">
        <f t="shared" si="7"/>
        <v>1.7699999986216426</v>
      </c>
      <c r="O381" s="5">
        <f>O378-O377</f>
        <v>30761.184999994934</v>
      </c>
    </row>
    <row r="382" spans="3:10" ht="12.75">
      <c r="C382" s="17" t="s">
        <v>424</v>
      </c>
      <c r="D382" s="17"/>
      <c r="E382" s="17"/>
      <c r="F382" s="17"/>
      <c r="G382" s="17"/>
      <c r="H382" s="17"/>
      <c r="I382" s="17"/>
      <c r="J382" s="17"/>
    </row>
  </sheetData>
  <sheetProtection/>
  <mergeCells count="1">
    <mergeCell ref="C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1"/>
  <sheetViews>
    <sheetView tabSelected="1" zoomScalePageLayoutView="0" workbookViewId="0" topLeftCell="B1">
      <selection activeCell="B4" sqref="B4:I4"/>
    </sheetView>
  </sheetViews>
  <sheetFormatPr defaultColWidth="9.140625" defaultRowHeight="12.75"/>
  <cols>
    <col min="2" max="2" width="24.140625" style="0" customWidth="1"/>
    <col min="3" max="3" width="14.421875" style="0" customWidth="1"/>
    <col min="6" max="6" width="15.28125" style="0" customWidth="1"/>
    <col min="7" max="7" width="10.8515625" style="0" customWidth="1"/>
    <col min="8" max="8" width="16.28125" style="0" customWidth="1"/>
    <col min="9" max="9" width="15.421875" style="0" customWidth="1"/>
    <col min="10" max="10" width="15.57421875" style="0" customWidth="1"/>
    <col min="11" max="11" width="12.7109375" style="0" customWidth="1"/>
    <col min="12" max="12" width="14.00390625" style="0" customWidth="1"/>
    <col min="13" max="13" width="11.57421875" style="0" bestFit="1" customWidth="1"/>
  </cols>
  <sheetData>
    <row r="1" ht="12.75">
      <c r="I1" s="24"/>
    </row>
    <row r="2" spans="8:10" ht="12.75">
      <c r="H2" s="66"/>
      <c r="I2" s="67"/>
      <c r="J2" s="67"/>
    </row>
    <row r="3" ht="12.75">
      <c r="I3" s="24"/>
    </row>
    <row r="4" spans="2:9" ht="15">
      <c r="B4" s="65" t="s">
        <v>423</v>
      </c>
      <c r="C4" s="65"/>
      <c r="D4" s="65"/>
      <c r="E4" s="65"/>
      <c r="F4" s="65"/>
      <c r="G4" s="65"/>
      <c r="H4" s="65"/>
      <c r="I4" s="65"/>
    </row>
    <row r="5" ht="12.75">
      <c r="I5" s="24"/>
    </row>
    <row r="6" ht="12.75">
      <c r="I6" s="24"/>
    </row>
    <row r="7" spans="1:13" ht="18">
      <c r="A7" s="3" t="s">
        <v>368</v>
      </c>
      <c r="B7" s="3" t="s">
        <v>369</v>
      </c>
      <c r="C7" s="68" t="s">
        <v>370</v>
      </c>
      <c r="D7" s="69"/>
      <c r="E7" s="70"/>
      <c r="F7" s="20" t="s">
        <v>386</v>
      </c>
      <c r="G7" s="71" t="s">
        <v>388</v>
      </c>
      <c r="H7" s="72"/>
      <c r="I7" s="73"/>
      <c r="J7" s="18" t="s">
        <v>366</v>
      </c>
      <c r="K7" s="18" t="s">
        <v>366</v>
      </c>
      <c r="L7" s="14" t="s">
        <v>389</v>
      </c>
      <c r="M7" s="14" t="s">
        <v>425</v>
      </c>
    </row>
    <row r="8" spans="1:13" ht="15.75">
      <c r="A8" s="3" t="s">
        <v>371</v>
      </c>
      <c r="B8" s="3"/>
      <c r="C8" s="14" t="s">
        <v>372</v>
      </c>
      <c r="D8" s="14" t="s">
        <v>373</v>
      </c>
      <c r="E8" s="14" t="s">
        <v>374</v>
      </c>
      <c r="F8" s="29">
        <v>2012</v>
      </c>
      <c r="G8" s="22" t="s">
        <v>358</v>
      </c>
      <c r="H8" s="26" t="s">
        <v>422</v>
      </c>
      <c r="I8" s="59" t="s">
        <v>428</v>
      </c>
      <c r="J8" s="23" t="s">
        <v>367</v>
      </c>
      <c r="K8" s="29" t="s">
        <v>387</v>
      </c>
      <c r="L8" s="33"/>
      <c r="M8" s="28" t="s">
        <v>358</v>
      </c>
    </row>
    <row r="9" spans="1:13" ht="15.75">
      <c r="A9" s="3"/>
      <c r="B9" s="3"/>
      <c r="C9" s="13"/>
      <c r="D9" s="13"/>
      <c r="E9" s="13"/>
      <c r="F9" s="21"/>
      <c r="G9" s="30"/>
      <c r="H9" s="31"/>
      <c r="I9" s="60" t="s">
        <v>429</v>
      </c>
      <c r="J9" s="32" t="s">
        <v>430</v>
      </c>
      <c r="K9" s="21"/>
      <c r="L9" s="7"/>
      <c r="M9" s="13" t="s">
        <v>426</v>
      </c>
    </row>
    <row r="10" spans="1:13" ht="12.75">
      <c r="A10" s="8">
        <v>1</v>
      </c>
      <c r="B10" s="8" t="s">
        <v>0</v>
      </c>
      <c r="C10" s="8">
        <v>411.9</v>
      </c>
      <c r="D10" s="8">
        <v>0</v>
      </c>
      <c r="E10" s="8">
        <v>411.9</v>
      </c>
      <c r="F10" s="9"/>
      <c r="G10" s="9">
        <f>H10-F10</f>
        <v>40975.81</v>
      </c>
      <c r="H10" s="38">
        <v>40975.81</v>
      </c>
      <c r="I10" s="9">
        <f aca="true" t="shared" si="0" ref="I10:I73">H10+M10</f>
        <v>40975.81</v>
      </c>
      <c r="J10" s="9">
        <v>20119.66</v>
      </c>
      <c r="K10" s="9"/>
      <c r="L10" s="9">
        <f aca="true" t="shared" si="1" ref="L10:L73">I10-J10-K10</f>
        <v>20856.149999999998</v>
      </c>
      <c r="M10" s="9"/>
    </row>
    <row r="11" spans="1:13" ht="12.75">
      <c r="A11" s="8">
        <v>2</v>
      </c>
      <c r="B11" s="8" t="s">
        <v>3</v>
      </c>
      <c r="C11" s="8">
        <v>131</v>
      </c>
      <c r="D11" s="8">
        <v>0</v>
      </c>
      <c r="E11" s="8">
        <v>131</v>
      </c>
      <c r="F11" s="9"/>
      <c r="G11" s="9">
        <f>H11-F11</f>
        <v>9164.76</v>
      </c>
      <c r="H11" s="38">
        <v>9164.76</v>
      </c>
      <c r="I11" s="9">
        <f t="shared" si="0"/>
        <v>9164.76</v>
      </c>
      <c r="J11" s="9">
        <v>5035.01</v>
      </c>
      <c r="K11" s="9"/>
      <c r="L11" s="9">
        <f t="shared" si="1"/>
        <v>4129.75</v>
      </c>
      <c r="M11" s="9"/>
    </row>
    <row r="12" spans="1:13" ht="12.75">
      <c r="A12" s="8">
        <v>3</v>
      </c>
      <c r="B12" s="8" t="s">
        <v>5</v>
      </c>
      <c r="C12" s="8">
        <v>3411.5</v>
      </c>
      <c r="D12" s="8"/>
      <c r="E12" s="8">
        <v>3411.5</v>
      </c>
      <c r="F12" s="9">
        <v>-452.18</v>
      </c>
      <c r="G12" s="9">
        <f>H12-F12</f>
        <v>408899.7</v>
      </c>
      <c r="H12" s="38">
        <v>408447.52</v>
      </c>
      <c r="I12" s="9">
        <f t="shared" si="0"/>
        <v>409776.52</v>
      </c>
      <c r="J12" s="9">
        <v>424206.06</v>
      </c>
      <c r="K12" s="9">
        <v>1040</v>
      </c>
      <c r="L12" s="9">
        <f t="shared" si="1"/>
        <v>-15469.539999999979</v>
      </c>
      <c r="M12" s="9">
        <f>1329*1</f>
        <v>1329</v>
      </c>
    </row>
    <row r="13" spans="1:13" ht="12.75">
      <c r="A13" s="8">
        <v>4</v>
      </c>
      <c r="B13" s="8" t="s">
        <v>6</v>
      </c>
      <c r="C13" s="8">
        <v>527.4</v>
      </c>
      <c r="D13" s="8">
        <v>0</v>
      </c>
      <c r="E13" s="8">
        <v>527.4</v>
      </c>
      <c r="F13" s="9"/>
      <c r="G13" s="9">
        <f aca="true" t="shared" si="2" ref="G13:G76">H13-F13</f>
        <v>52465.75</v>
      </c>
      <c r="H13" s="38">
        <v>52465.75</v>
      </c>
      <c r="I13" s="9">
        <f t="shared" si="0"/>
        <v>52465.75</v>
      </c>
      <c r="J13" s="9">
        <v>39320.27</v>
      </c>
      <c r="K13" s="9"/>
      <c r="L13" s="9">
        <f t="shared" si="1"/>
        <v>13145.480000000003</v>
      </c>
      <c r="M13" s="9"/>
    </row>
    <row r="14" spans="1:13" ht="12.75">
      <c r="A14" s="8">
        <v>5</v>
      </c>
      <c r="B14" s="8" t="s">
        <v>7</v>
      </c>
      <c r="C14" s="8">
        <v>514.7</v>
      </c>
      <c r="D14" s="8">
        <v>0</v>
      </c>
      <c r="E14" s="8">
        <v>514.7</v>
      </c>
      <c r="F14" s="9">
        <v>-11848</v>
      </c>
      <c r="G14" s="9">
        <f t="shared" si="2"/>
        <v>52005.28</v>
      </c>
      <c r="H14" s="38">
        <v>40157.28</v>
      </c>
      <c r="I14" s="9">
        <f t="shared" si="0"/>
        <v>40157.28</v>
      </c>
      <c r="J14" s="9">
        <v>51190</v>
      </c>
      <c r="K14" s="9"/>
      <c r="L14" s="9">
        <f t="shared" si="1"/>
        <v>-11032.720000000001</v>
      </c>
      <c r="M14" s="9"/>
    </row>
    <row r="15" spans="1:13" ht="12.75">
      <c r="A15" s="8">
        <v>6</v>
      </c>
      <c r="B15" s="8" t="s">
        <v>8</v>
      </c>
      <c r="C15" s="8">
        <v>532.7</v>
      </c>
      <c r="D15" s="8">
        <v>0</v>
      </c>
      <c r="E15" s="8">
        <v>532.7</v>
      </c>
      <c r="F15" s="9"/>
      <c r="G15" s="9">
        <f t="shared" si="2"/>
        <v>31088.37</v>
      </c>
      <c r="H15" s="38">
        <v>31088.37</v>
      </c>
      <c r="I15" s="9">
        <f t="shared" si="0"/>
        <v>31088.37</v>
      </c>
      <c r="J15" s="9">
        <v>12678.9</v>
      </c>
      <c r="K15" s="9"/>
      <c r="L15" s="9">
        <f t="shared" si="1"/>
        <v>18409.47</v>
      </c>
      <c r="M15" s="9"/>
    </row>
    <row r="16" spans="1:13" ht="12.75">
      <c r="A16" s="8">
        <v>7</v>
      </c>
      <c r="B16" s="8" t="s">
        <v>9</v>
      </c>
      <c r="C16" s="8">
        <v>605.9</v>
      </c>
      <c r="D16" s="8"/>
      <c r="E16" s="8">
        <v>605.9</v>
      </c>
      <c r="F16" s="9"/>
      <c r="G16" s="9">
        <f t="shared" si="2"/>
        <v>66939.83</v>
      </c>
      <c r="H16" s="38">
        <v>66939.83</v>
      </c>
      <c r="I16" s="9">
        <f t="shared" si="0"/>
        <v>66939.83</v>
      </c>
      <c r="J16" s="9">
        <v>95459.53</v>
      </c>
      <c r="K16" s="9"/>
      <c r="L16" s="9">
        <f t="shared" si="1"/>
        <v>-28519.699999999997</v>
      </c>
      <c r="M16" s="9"/>
    </row>
    <row r="17" spans="1:13" ht="12.75">
      <c r="A17" s="8">
        <v>8</v>
      </c>
      <c r="B17" s="8" t="s">
        <v>10</v>
      </c>
      <c r="C17" s="8">
        <v>338.3</v>
      </c>
      <c r="D17" s="8">
        <v>0</v>
      </c>
      <c r="E17" s="8">
        <v>338.3</v>
      </c>
      <c r="F17" s="9">
        <v>-894.03</v>
      </c>
      <c r="G17" s="9">
        <f t="shared" si="2"/>
        <v>34141.27</v>
      </c>
      <c r="H17" s="38">
        <v>33247.24</v>
      </c>
      <c r="I17" s="9">
        <f t="shared" si="0"/>
        <v>33247.24</v>
      </c>
      <c r="J17" s="9">
        <v>67138.62</v>
      </c>
      <c r="K17" s="9">
        <v>800</v>
      </c>
      <c r="L17" s="9">
        <f t="shared" si="1"/>
        <v>-34691.38</v>
      </c>
      <c r="M17" s="9"/>
    </row>
    <row r="18" spans="1:13" ht="12.75">
      <c r="A18" s="8">
        <v>9</v>
      </c>
      <c r="B18" s="8" t="s">
        <v>12</v>
      </c>
      <c r="C18" s="8">
        <v>579.6</v>
      </c>
      <c r="D18" s="8">
        <v>0</v>
      </c>
      <c r="E18" s="8">
        <v>579.6</v>
      </c>
      <c r="F18" s="9">
        <v>-13309.29</v>
      </c>
      <c r="G18" s="9">
        <f t="shared" si="2"/>
        <v>63755.99</v>
      </c>
      <c r="H18" s="38">
        <v>50446.7</v>
      </c>
      <c r="I18" s="9">
        <f t="shared" si="0"/>
        <v>50446.7</v>
      </c>
      <c r="J18" s="9">
        <v>67552.1</v>
      </c>
      <c r="K18" s="9">
        <v>800</v>
      </c>
      <c r="L18" s="9">
        <f t="shared" si="1"/>
        <v>-17905.40000000001</v>
      </c>
      <c r="M18" s="9"/>
    </row>
    <row r="19" spans="1:13" ht="12.75">
      <c r="A19" s="8">
        <v>10</v>
      </c>
      <c r="B19" s="8" t="s">
        <v>14</v>
      </c>
      <c r="C19" s="8">
        <v>399.3</v>
      </c>
      <c r="D19" s="8">
        <v>0</v>
      </c>
      <c r="E19" s="8">
        <v>399.3</v>
      </c>
      <c r="F19" s="9"/>
      <c r="G19" s="9">
        <f t="shared" si="2"/>
        <v>40297.36</v>
      </c>
      <c r="H19" s="38">
        <v>40297.36</v>
      </c>
      <c r="I19" s="9">
        <f t="shared" si="0"/>
        <v>40297.36</v>
      </c>
      <c r="J19" s="9">
        <v>28230.87</v>
      </c>
      <c r="K19" s="9">
        <v>700</v>
      </c>
      <c r="L19" s="9">
        <f t="shared" si="1"/>
        <v>11366.490000000002</v>
      </c>
      <c r="M19" s="9"/>
    </row>
    <row r="20" spans="1:13" ht="12.75">
      <c r="A20" s="8">
        <v>11</v>
      </c>
      <c r="B20" s="8" t="s">
        <v>15</v>
      </c>
      <c r="C20" s="8">
        <v>406.6</v>
      </c>
      <c r="D20" s="8">
        <v>0</v>
      </c>
      <c r="E20" s="8">
        <v>406.6</v>
      </c>
      <c r="F20" s="9"/>
      <c r="G20" s="9">
        <f t="shared" si="2"/>
        <v>44921.17</v>
      </c>
      <c r="H20" s="38">
        <v>44921.17</v>
      </c>
      <c r="I20" s="9">
        <f t="shared" si="0"/>
        <v>44921.17</v>
      </c>
      <c r="J20" s="9">
        <v>23938.22</v>
      </c>
      <c r="K20" s="9">
        <v>800</v>
      </c>
      <c r="L20" s="9">
        <f t="shared" si="1"/>
        <v>20182.949999999997</v>
      </c>
      <c r="M20" s="9"/>
    </row>
    <row r="21" spans="1:13" ht="12.75">
      <c r="A21" s="8">
        <v>12</v>
      </c>
      <c r="B21" s="8" t="s">
        <v>16</v>
      </c>
      <c r="C21" s="8">
        <v>3404.7</v>
      </c>
      <c r="D21" s="8">
        <v>118</v>
      </c>
      <c r="E21" s="8">
        <v>3522.7</v>
      </c>
      <c r="F21" s="9"/>
      <c r="G21" s="9">
        <f t="shared" si="2"/>
        <v>417169.36</v>
      </c>
      <c r="H21" s="38">
        <v>417169.36</v>
      </c>
      <c r="I21" s="9">
        <f t="shared" si="0"/>
        <v>417169.36</v>
      </c>
      <c r="J21" s="9">
        <v>315690.7</v>
      </c>
      <c r="K21" s="9">
        <v>1040</v>
      </c>
      <c r="L21" s="9">
        <f t="shared" si="1"/>
        <v>100438.65999999997</v>
      </c>
      <c r="M21" s="9"/>
    </row>
    <row r="22" spans="1:13" ht="12.75">
      <c r="A22" s="8">
        <v>13</v>
      </c>
      <c r="B22" s="8" t="s">
        <v>17</v>
      </c>
      <c r="C22" s="8">
        <v>3258</v>
      </c>
      <c r="D22" s="8">
        <v>179.1</v>
      </c>
      <c r="E22" s="8">
        <v>3437.1</v>
      </c>
      <c r="F22" s="9">
        <v>-5850.45</v>
      </c>
      <c r="G22" s="9">
        <f t="shared" si="2"/>
        <v>399474.39</v>
      </c>
      <c r="H22" s="38">
        <v>393623.94</v>
      </c>
      <c r="I22" s="9">
        <f t="shared" si="0"/>
        <v>393623.94</v>
      </c>
      <c r="J22" s="9">
        <v>314091.28</v>
      </c>
      <c r="K22" s="9">
        <f>350+1040</f>
        <v>1390</v>
      </c>
      <c r="L22" s="9">
        <f t="shared" si="1"/>
        <v>78142.65999999997</v>
      </c>
      <c r="M22" s="9"/>
    </row>
    <row r="23" spans="1:13" ht="12.75">
      <c r="A23" s="8">
        <v>14</v>
      </c>
      <c r="B23" s="8" t="s">
        <v>18</v>
      </c>
      <c r="C23" s="8">
        <v>3372.7</v>
      </c>
      <c r="D23" s="8">
        <v>62.4</v>
      </c>
      <c r="E23" s="8">
        <v>3435.1</v>
      </c>
      <c r="F23" s="9">
        <v>-32812.71</v>
      </c>
      <c r="G23" s="9">
        <f t="shared" si="2"/>
        <v>393387.67000000004</v>
      </c>
      <c r="H23" s="38">
        <v>360574.96</v>
      </c>
      <c r="I23" s="9">
        <f t="shared" si="0"/>
        <v>364561.96</v>
      </c>
      <c r="J23" s="9">
        <v>462697.01</v>
      </c>
      <c r="K23" s="9">
        <f>750+1040</f>
        <v>1790</v>
      </c>
      <c r="L23" s="9">
        <f t="shared" si="1"/>
        <v>-99925.04999999999</v>
      </c>
      <c r="M23" s="9">
        <f>1329*3</f>
        <v>3987</v>
      </c>
    </row>
    <row r="24" spans="1:13" ht="12.75">
      <c r="A24" s="8">
        <v>15</v>
      </c>
      <c r="B24" s="8" t="s">
        <v>19</v>
      </c>
      <c r="C24" s="8">
        <v>3284.5</v>
      </c>
      <c r="D24" s="8">
        <v>113.1</v>
      </c>
      <c r="E24" s="8">
        <v>3397.6</v>
      </c>
      <c r="F24" s="9">
        <v>-51730.08</v>
      </c>
      <c r="G24" s="9">
        <f t="shared" si="2"/>
        <v>403761.21</v>
      </c>
      <c r="H24" s="38">
        <v>352031.13</v>
      </c>
      <c r="I24" s="9">
        <f t="shared" si="0"/>
        <v>352031.13</v>
      </c>
      <c r="J24" s="9">
        <v>346941.19</v>
      </c>
      <c r="K24" s="9">
        <f>350+1040</f>
        <v>1390</v>
      </c>
      <c r="L24" s="9">
        <f t="shared" si="1"/>
        <v>3699.9400000000023</v>
      </c>
      <c r="M24" s="9"/>
    </row>
    <row r="25" spans="1:13" ht="12.75">
      <c r="A25" s="8">
        <v>16</v>
      </c>
      <c r="B25" s="8" t="s">
        <v>20</v>
      </c>
      <c r="C25" s="8">
        <v>3397.3</v>
      </c>
      <c r="D25" s="8"/>
      <c r="E25" s="8">
        <v>3397.3</v>
      </c>
      <c r="F25" s="9"/>
      <c r="G25" s="9">
        <f t="shared" si="2"/>
        <v>389058.8</v>
      </c>
      <c r="H25" s="38">
        <v>389058.8</v>
      </c>
      <c r="I25" s="9">
        <f t="shared" si="0"/>
        <v>393045.8</v>
      </c>
      <c r="J25" s="9">
        <v>446365.08</v>
      </c>
      <c r="K25" s="9">
        <f>300+350+1040</f>
        <v>1690</v>
      </c>
      <c r="L25" s="9">
        <f t="shared" si="1"/>
        <v>-55009.28000000003</v>
      </c>
      <c r="M25" s="9">
        <f>1329*3</f>
        <v>3987</v>
      </c>
    </row>
    <row r="26" spans="1:13" ht="12.75">
      <c r="A26" s="8">
        <v>17</v>
      </c>
      <c r="B26" s="8" t="s">
        <v>21</v>
      </c>
      <c r="C26" s="8">
        <v>405.8</v>
      </c>
      <c r="D26" s="8">
        <v>0</v>
      </c>
      <c r="E26" s="8">
        <v>405.8</v>
      </c>
      <c r="F26" s="9">
        <v>-727.35</v>
      </c>
      <c r="G26" s="9">
        <f t="shared" si="2"/>
        <v>41001.99</v>
      </c>
      <c r="H26" s="38">
        <v>40274.64</v>
      </c>
      <c r="I26" s="9">
        <f t="shared" si="0"/>
        <v>40274.64</v>
      </c>
      <c r="J26" s="9">
        <v>21294.11</v>
      </c>
      <c r="K26" s="9"/>
      <c r="L26" s="9">
        <f t="shared" si="1"/>
        <v>18980.53</v>
      </c>
      <c r="M26" s="9"/>
    </row>
    <row r="27" spans="1:13" ht="12.75">
      <c r="A27" s="8">
        <v>18</v>
      </c>
      <c r="B27" s="8" t="s">
        <v>22</v>
      </c>
      <c r="C27" s="8">
        <v>6083.4</v>
      </c>
      <c r="D27" s="8">
        <v>0</v>
      </c>
      <c r="E27" s="8">
        <v>6083.4</v>
      </c>
      <c r="F27" s="9"/>
      <c r="G27" s="9">
        <f t="shared" si="2"/>
        <v>748014.86</v>
      </c>
      <c r="H27" s="38">
        <v>748014.86</v>
      </c>
      <c r="I27" s="9">
        <f t="shared" si="0"/>
        <v>748014.86</v>
      </c>
      <c r="J27" s="9">
        <v>713473.73</v>
      </c>
      <c r="K27" s="9"/>
      <c r="L27" s="9">
        <f t="shared" si="1"/>
        <v>34541.130000000005</v>
      </c>
      <c r="M27" s="9"/>
    </row>
    <row r="28" spans="1:13" ht="12.75">
      <c r="A28" s="8">
        <v>19</v>
      </c>
      <c r="B28" s="8" t="s">
        <v>26</v>
      </c>
      <c r="C28" s="8">
        <v>1322.5</v>
      </c>
      <c r="D28" s="8"/>
      <c r="E28" s="8">
        <v>1322.5</v>
      </c>
      <c r="F28" s="9"/>
      <c r="G28" s="9">
        <f t="shared" si="2"/>
        <v>146109.8</v>
      </c>
      <c r="H28" s="38">
        <v>146109.8</v>
      </c>
      <c r="I28" s="9">
        <f t="shared" si="0"/>
        <v>146109.8</v>
      </c>
      <c r="J28" s="9">
        <v>92915.75</v>
      </c>
      <c r="K28" s="9"/>
      <c r="L28" s="9">
        <f t="shared" si="1"/>
        <v>53194.04999999999</v>
      </c>
      <c r="M28" s="9"/>
    </row>
    <row r="29" spans="1:13" ht="12.75">
      <c r="A29" s="8">
        <v>20</v>
      </c>
      <c r="B29" s="8" t="s">
        <v>27</v>
      </c>
      <c r="C29" s="8">
        <v>499</v>
      </c>
      <c r="D29" s="8"/>
      <c r="E29" s="8">
        <v>499</v>
      </c>
      <c r="F29" s="9"/>
      <c r="G29" s="9">
        <f t="shared" si="2"/>
        <v>55129.52</v>
      </c>
      <c r="H29" s="38">
        <v>55129.52</v>
      </c>
      <c r="I29" s="9">
        <f t="shared" si="0"/>
        <v>55129.52</v>
      </c>
      <c r="J29" s="9">
        <v>42994.16</v>
      </c>
      <c r="K29" s="9"/>
      <c r="L29" s="9">
        <f t="shared" si="1"/>
        <v>12135.359999999993</v>
      </c>
      <c r="M29" s="9"/>
    </row>
    <row r="30" spans="1:13" ht="12.75">
      <c r="A30" s="8">
        <v>21</v>
      </c>
      <c r="B30" s="8" t="s">
        <v>28</v>
      </c>
      <c r="C30" s="8">
        <v>4615.5</v>
      </c>
      <c r="D30" s="8">
        <v>42.6</v>
      </c>
      <c r="E30" s="8">
        <v>4658.1</v>
      </c>
      <c r="F30" s="9"/>
      <c r="G30" s="9">
        <f t="shared" si="2"/>
        <v>533445.62</v>
      </c>
      <c r="H30" s="38">
        <v>533445.62</v>
      </c>
      <c r="I30" s="9">
        <f t="shared" si="0"/>
        <v>537432.62</v>
      </c>
      <c r="J30" s="9">
        <v>367776.58</v>
      </c>
      <c r="K30" s="9"/>
      <c r="L30" s="9">
        <f t="shared" si="1"/>
        <v>169656.03999999998</v>
      </c>
      <c r="M30" s="9">
        <f>1329*3</f>
        <v>3987</v>
      </c>
    </row>
    <row r="31" spans="1:13" ht="12.75">
      <c r="A31" s="8">
        <v>22</v>
      </c>
      <c r="B31" s="8" t="s">
        <v>29</v>
      </c>
      <c r="C31" s="8">
        <v>500.3</v>
      </c>
      <c r="D31" s="8"/>
      <c r="E31" s="8">
        <v>500.3</v>
      </c>
      <c r="F31" s="9"/>
      <c r="G31" s="9">
        <f t="shared" si="2"/>
        <v>33295.01</v>
      </c>
      <c r="H31" s="38">
        <v>33295.01</v>
      </c>
      <c r="I31" s="9">
        <f t="shared" si="0"/>
        <v>33295.01</v>
      </c>
      <c r="J31" s="9">
        <v>32163.34</v>
      </c>
      <c r="K31" s="9"/>
      <c r="L31" s="9">
        <f t="shared" si="1"/>
        <v>1131.670000000002</v>
      </c>
      <c r="M31" s="9"/>
    </row>
    <row r="32" spans="1:13" ht="12.75">
      <c r="A32" s="8">
        <v>23</v>
      </c>
      <c r="B32" s="8" t="s">
        <v>30</v>
      </c>
      <c r="C32" s="8">
        <v>1322.4</v>
      </c>
      <c r="D32" s="8">
        <v>0</v>
      </c>
      <c r="E32" s="8">
        <v>1322.4</v>
      </c>
      <c r="F32" s="9"/>
      <c r="G32" s="9">
        <f t="shared" si="2"/>
        <v>89605.82</v>
      </c>
      <c r="H32" s="38">
        <v>89605.82</v>
      </c>
      <c r="I32" s="9">
        <f t="shared" si="0"/>
        <v>89605.82</v>
      </c>
      <c r="J32" s="9">
        <v>49210.32</v>
      </c>
      <c r="K32" s="9"/>
      <c r="L32" s="9">
        <f t="shared" si="1"/>
        <v>40395.50000000001</v>
      </c>
      <c r="M32" s="9"/>
    </row>
    <row r="33" spans="1:13" ht="12.75">
      <c r="A33" s="8">
        <v>24</v>
      </c>
      <c r="B33" s="8" t="s">
        <v>31</v>
      </c>
      <c r="C33" s="8">
        <v>1424.6</v>
      </c>
      <c r="D33" s="8"/>
      <c r="E33" s="8">
        <v>1424.6</v>
      </c>
      <c r="F33" s="9"/>
      <c r="G33" s="9">
        <f t="shared" si="2"/>
        <v>160523.93</v>
      </c>
      <c r="H33" s="38">
        <v>160523.93</v>
      </c>
      <c r="I33" s="9">
        <f t="shared" si="0"/>
        <v>160523.93</v>
      </c>
      <c r="J33" s="9">
        <v>119220.76</v>
      </c>
      <c r="K33" s="9"/>
      <c r="L33" s="9">
        <f t="shared" si="1"/>
        <v>41303.17</v>
      </c>
      <c r="M33" s="9"/>
    </row>
    <row r="34" spans="1:13" ht="12.75">
      <c r="A34" s="8">
        <v>25</v>
      </c>
      <c r="B34" s="8" t="s">
        <v>32</v>
      </c>
      <c r="C34" s="8">
        <v>493.4</v>
      </c>
      <c r="D34" s="8"/>
      <c r="E34" s="8">
        <v>493.4</v>
      </c>
      <c r="F34" s="9"/>
      <c r="G34" s="9">
        <f t="shared" si="2"/>
        <v>54510.83</v>
      </c>
      <c r="H34" s="38">
        <v>54510.83</v>
      </c>
      <c r="I34" s="9">
        <f t="shared" si="0"/>
        <v>54510.83</v>
      </c>
      <c r="J34" s="9">
        <v>40426.38</v>
      </c>
      <c r="K34" s="9"/>
      <c r="L34" s="9">
        <f t="shared" si="1"/>
        <v>14084.450000000004</v>
      </c>
      <c r="M34" s="9"/>
    </row>
    <row r="35" spans="1:13" ht="12.75">
      <c r="A35" s="8">
        <v>26</v>
      </c>
      <c r="B35" s="8" t="s">
        <v>33</v>
      </c>
      <c r="C35" s="8">
        <v>1357.9</v>
      </c>
      <c r="D35" s="8"/>
      <c r="E35" s="8">
        <v>1357.9</v>
      </c>
      <c r="F35" s="9">
        <v>-20750.13</v>
      </c>
      <c r="G35" s="9">
        <f t="shared" si="2"/>
        <v>150020.82</v>
      </c>
      <c r="H35" s="38">
        <v>129270.69</v>
      </c>
      <c r="I35" s="9">
        <f t="shared" si="0"/>
        <v>129270.69</v>
      </c>
      <c r="J35" s="9">
        <v>118509.12</v>
      </c>
      <c r="K35" s="9"/>
      <c r="L35" s="9">
        <f t="shared" si="1"/>
        <v>10761.570000000007</v>
      </c>
      <c r="M35" s="9"/>
    </row>
    <row r="36" spans="1:13" ht="12.75">
      <c r="A36" s="8">
        <v>27</v>
      </c>
      <c r="B36" s="8" t="s">
        <v>34</v>
      </c>
      <c r="C36" s="8">
        <v>2533.1</v>
      </c>
      <c r="D36" s="8">
        <v>0</v>
      </c>
      <c r="E36" s="8">
        <v>2533.1</v>
      </c>
      <c r="F36" s="9"/>
      <c r="G36" s="9">
        <f t="shared" si="2"/>
        <v>260605.33</v>
      </c>
      <c r="H36" s="38">
        <v>260605.33</v>
      </c>
      <c r="I36" s="9">
        <f t="shared" si="0"/>
        <v>263263.32999999996</v>
      </c>
      <c r="J36" s="9">
        <v>288937.87</v>
      </c>
      <c r="K36" s="9"/>
      <c r="L36" s="9">
        <f t="shared" si="1"/>
        <v>-25674.540000000037</v>
      </c>
      <c r="M36" s="9">
        <f>1329*2</f>
        <v>2658</v>
      </c>
    </row>
    <row r="37" spans="1:13" ht="12.75">
      <c r="A37" s="8">
        <v>28</v>
      </c>
      <c r="B37" s="8" t="s">
        <v>35</v>
      </c>
      <c r="C37" s="8">
        <v>3202.7</v>
      </c>
      <c r="D37" s="8"/>
      <c r="E37" s="8">
        <v>3202.7</v>
      </c>
      <c r="F37" s="9"/>
      <c r="G37" s="9">
        <f t="shared" si="2"/>
        <v>370232.12</v>
      </c>
      <c r="H37" s="38">
        <v>370232.12</v>
      </c>
      <c r="I37" s="9">
        <f t="shared" si="0"/>
        <v>371869.12</v>
      </c>
      <c r="J37" s="9">
        <v>259603.94</v>
      </c>
      <c r="K37" s="9"/>
      <c r="L37" s="9">
        <f t="shared" si="1"/>
        <v>112265.18</v>
      </c>
      <c r="M37" s="9">
        <f>308+1329</f>
        <v>1637</v>
      </c>
    </row>
    <row r="38" spans="1:13" ht="12.75">
      <c r="A38" s="8">
        <v>29</v>
      </c>
      <c r="B38" s="8" t="s">
        <v>36</v>
      </c>
      <c r="C38" s="8">
        <v>3176.5</v>
      </c>
      <c r="D38" s="8"/>
      <c r="E38" s="8">
        <v>3176.5</v>
      </c>
      <c r="F38" s="9"/>
      <c r="G38" s="9">
        <f t="shared" si="2"/>
        <v>359833.92</v>
      </c>
      <c r="H38" s="38">
        <v>359833.92</v>
      </c>
      <c r="I38" s="9">
        <f t="shared" si="0"/>
        <v>361162.92</v>
      </c>
      <c r="J38" s="9">
        <v>280843.55</v>
      </c>
      <c r="K38" s="9">
        <v>350</v>
      </c>
      <c r="L38" s="9">
        <f t="shared" si="1"/>
        <v>79969.37</v>
      </c>
      <c r="M38" s="9">
        <f>1329*1</f>
        <v>1329</v>
      </c>
    </row>
    <row r="39" spans="1:13" ht="12.75">
      <c r="A39" s="8">
        <v>30</v>
      </c>
      <c r="B39" s="8" t="s">
        <v>37</v>
      </c>
      <c r="C39" s="8">
        <v>1992.2</v>
      </c>
      <c r="D39" s="8">
        <v>43.3</v>
      </c>
      <c r="E39" s="8">
        <v>2035.5</v>
      </c>
      <c r="F39" s="9"/>
      <c r="G39" s="9">
        <f t="shared" si="2"/>
        <v>236362.26</v>
      </c>
      <c r="H39" s="38">
        <v>236362.26</v>
      </c>
      <c r="I39" s="9">
        <f t="shared" si="0"/>
        <v>237691.26</v>
      </c>
      <c r="J39" s="9">
        <v>173574.76</v>
      </c>
      <c r="K39" s="9"/>
      <c r="L39" s="9">
        <f t="shared" si="1"/>
        <v>64116.5</v>
      </c>
      <c r="M39" s="9">
        <f>1329*1</f>
        <v>1329</v>
      </c>
    </row>
    <row r="40" spans="1:13" ht="12.75">
      <c r="A40" s="8">
        <v>31</v>
      </c>
      <c r="B40" s="8" t="s">
        <v>38</v>
      </c>
      <c r="C40" s="8">
        <v>2143.2</v>
      </c>
      <c r="D40" s="8">
        <v>638.3</v>
      </c>
      <c r="E40" s="8">
        <v>2781.5</v>
      </c>
      <c r="F40" s="9">
        <v>-84081.34</v>
      </c>
      <c r="G40" s="9">
        <f t="shared" si="2"/>
        <v>313419.45999999996</v>
      </c>
      <c r="H40" s="38">
        <v>229338.12</v>
      </c>
      <c r="I40" s="9">
        <f t="shared" si="0"/>
        <v>229338.12</v>
      </c>
      <c r="J40" s="9">
        <v>262193.86</v>
      </c>
      <c r="K40" s="9">
        <v>1040</v>
      </c>
      <c r="L40" s="9">
        <f t="shared" si="1"/>
        <v>-33895.73999999999</v>
      </c>
      <c r="M40" s="9"/>
    </row>
    <row r="41" spans="1:13" ht="12.75">
      <c r="A41" s="8">
        <v>32</v>
      </c>
      <c r="B41" s="8" t="s">
        <v>39</v>
      </c>
      <c r="C41" s="8">
        <v>2320.9</v>
      </c>
      <c r="D41" s="8">
        <v>168.9</v>
      </c>
      <c r="E41" s="8">
        <v>2489.8</v>
      </c>
      <c r="F41" s="9">
        <v>-82043</v>
      </c>
      <c r="G41" s="9">
        <f t="shared" si="2"/>
        <v>290135.1</v>
      </c>
      <c r="H41" s="38">
        <v>208092.1</v>
      </c>
      <c r="I41" s="9">
        <f t="shared" si="0"/>
        <v>208092.1</v>
      </c>
      <c r="J41" s="9">
        <v>256378.42</v>
      </c>
      <c r="K41" s="9"/>
      <c r="L41" s="9">
        <f t="shared" si="1"/>
        <v>-48286.32000000001</v>
      </c>
      <c r="M41" s="9"/>
    </row>
    <row r="42" spans="1:13" ht="12.75">
      <c r="A42" s="8">
        <v>33</v>
      </c>
      <c r="B42" s="8" t="s">
        <v>40</v>
      </c>
      <c r="C42" s="8">
        <v>3209.3</v>
      </c>
      <c r="D42" s="8">
        <v>159.4</v>
      </c>
      <c r="E42" s="8">
        <v>3368.7</v>
      </c>
      <c r="F42" s="9"/>
      <c r="G42" s="9">
        <f t="shared" si="2"/>
        <v>395620.13</v>
      </c>
      <c r="H42" s="38">
        <v>395620.13</v>
      </c>
      <c r="I42" s="9">
        <f t="shared" si="0"/>
        <v>396236.13</v>
      </c>
      <c r="J42" s="9">
        <v>345228.56</v>
      </c>
      <c r="K42" s="9">
        <v>1040</v>
      </c>
      <c r="L42" s="9">
        <f t="shared" si="1"/>
        <v>49967.57000000001</v>
      </c>
      <c r="M42" s="9">
        <f>308*2</f>
        <v>616</v>
      </c>
    </row>
    <row r="43" spans="1:13" ht="12.75">
      <c r="A43" s="8">
        <v>34</v>
      </c>
      <c r="B43" s="8" t="s">
        <v>375</v>
      </c>
      <c r="C43" s="8">
        <v>814.6</v>
      </c>
      <c r="D43" s="8">
        <v>0</v>
      </c>
      <c r="E43" s="8">
        <v>814.6</v>
      </c>
      <c r="F43" s="9"/>
      <c r="G43" s="9">
        <f t="shared" si="2"/>
        <v>33203.1</v>
      </c>
      <c r="H43" s="38">
        <v>33203.1</v>
      </c>
      <c r="I43" s="9">
        <f t="shared" si="0"/>
        <v>33203.1</v>
      </c>
      <c r="J43" s="9">
        <v>35493.36</v>
      </c>
      <c r="K43" s="9">
        <v>750</v>
      </c>
      <c r="L43" s="9">
        <f t="shared" si="1"/>
        <v>-3040.260000000002</v>
      </c>
      <c r="M43" s="9"/>
    </row>
    <row r="44" spans="1:13" ht="12.75">
      <c r="A44" s="8">
        <v>35</v>
      </c>
      <c r="B44" s="8" t="s">
        <v>41</v>
      </c>
      <c r="C44" s="8">
        <v>2004.5</v>
      </c>
      <c r="D44" s="8"/>
      <c r="E44" s="8">
        <v>2004.5</v>
      </c>
      <c r="F44" s="9"/>
      <c r="G44" s="9">
        <f t="shared" si="2"/>
        <v>227310.3</v>
      </c>
      <c r="H44" s="38">
        <v>227310.3</v>
      </c>
      <c r="I44" s="9">
        <f t="shared" si="0"/>
        <v>228947.3</v>
      </c>
      <c r="J44" s="9">
        <v>257377.71</v>
      </c>
      <c r="K44" s="9"/>
      <c r="L44" s="9">
        <f t="shared" si="1"/>
        <v>-28430.410000000003</v>
      </c>
      <c r="M44" s="9">
        <f>1329*1+308</f>
        <v>1637</v>
      </c>
    </row>
    <row r="45" spans="1:13" ht="12.75">
      <c r="A45" s="8">
        <v>36</v>
      </c>
      <c r="B45" s="8" t="s">
        <v>42</v>
      </c>
      <c r="C45" s="8">
        <v>271.8</v>
      </c>
      <c r="D45" s="8">
        <v>0</v>
      </c>
      <c r="E45" s="8">
        <v>271.8</v>
      </c>
      <c r="F45" s="9">
        <v>-2495.84</v>
      </c>
      <c r="G45" s="9">
        <f t="shared" si="2"/>
        <v>27462.72</v>
      </c>
      <c r="H45" s="38">
        <v>24966.88</v>
      </c>
      <c r="I45" s="9">
        <f t="shared" si="0"/>
        <v>24966.88</v>
      </c>
      <c r="J45" s="9">
        <v>15494.48</v>
      </c>
      <c r="K45" s="9"/>
      <c r="L45" s="9">
        <f t="shared" si="1"/>
        <v>9472.400000000001</v>
      </c>
      <c r="M45" s="9"/>
    </row>
    <row r="46" spans="1:13" ht="12.75">
      <c r="A46" s="8">
        <v>37</v>
      </c>
      <c r="B46" s="8" t="s">
        <v>43</v>
      </c>
      <c r="C46" s="8">
        <v>102</v>
      </c>
      <c r="D46" s="8">
        <v>0</v>
      </c>
      <c r="E46" s="8">
        <v>102</v>
      </c>
      <c r="F46" s="9"/>
      <c r="G46" s="9">
        <f t="shared" si="2"/>
        <v>7237.92</v>
      </c>
      <c r="H46" s="38">
        <v>7237.92</v>
      </c>
      <c r="I46" s="9">
        <f t="shared" si="0"/>
        <v>7237.92</v>
      </c>
      <c r="J46" s="9">
        <v>2644.91</v>
      </c>
      <c r="K46" s="9"/>
      <c r="L46" s="9">
        <f t="shared" si="1"/>
        <v>4593.01</v>
      </c>
      <c r="M46" s="9"/>
    </row>
    <row r="47" spans="1:13" ht="12.75">
      <c r="A47" s="8">
        <v>38</v>
      </c>
      <c r="B47" s="8" t="s">
        <v>44</v>
      </c>
      <c r="C47" s="8">
        <v>515.8</v>
      </c>
      <c r="D47" s="8">
        <v>0</v>
      </c>
      <c r="E47" s="8">
        <v>515.8</v>
      </c>
      <c r="F47" s="9">
        <v>-3000.95</v>
      </c>
      <c r="G47" s="9">
        <f t="shared" si="2"/>
        <v>36601.119999999995</v>
      </c>
      <c r="H47" s="38">
        <v>33600.17</v>
      </c>
      <c r="I47" s="9">
        <f t="shared" si="0"/>
        <v>33600.17</v>
      </c>
      <c r="J47" s="9">
        <v>14188.47</v>
      </c>
      <c r="K47" s="9"/>
      <c r="L47" s="9">
        <f t="shared" si="1"/>
        <v>19411.699999999997</v>
      </c>
      <c r="M47" s="9"/>
    </row>
    <row r="48" spans="1:13" ht="12.75">
      <c r="A48" s="8">
        <v>39</v>
      </c>
      <c r="B48" s="8" t="s">
        <v>45</v>
      </c>
      <c r="C48" s="8">
        <v>507.4</v>
      </c>
      <c r="D48" s="8">
        <v>0</v>
      </c>
      <c r="E48" s="8">
        <v>507.4</v>
      </c>
      <c r="F48" s="9"/>
      <c r="G48" s="9">
        <f t="shared" si="2"/>
        <v>36005.1</v>
      </c>
      <c r="H48" s="38">
        <v>36005.1</v>
      </c>
      <c r="I48" s="9">
        <f t="shared" si="0"/>
        <v>36005.1</v>
      </c>
      <c r="J48" s="9">
        <v>14762.56</v>
      </c>
      <c r="K48" s="9"/>
      <c r="L48" s="9">
        <f t="shared" si="1"/>
        <v>21242.54</v>
      </c>
      <c r="M48" s="9"/>
    </row>
    <row r="49" spans="1:13" ht="12.75">
      <c r="A49" s="8">
        <v>40</v>
      </c>
      <c r="B49" s="8" t="s">
        <v>47</v>
      </c>
      <c r="C49" s="8">
        <v>964.4</v>
      </c>
      <c r="D49" s="8"/>
      <c r="E49" s="8">
        <v>964.4</v>
      </c>
      <c r="F49" s="9"/>
      <c r="G49" s="9">
        <f t="shared" si="2"/>
        <v>115650.84</v>
      </c>
      <c r="H49" s="38">
        <v>115650.84</v>
      </c>
      <c r="I49" s="9">
        <f t="shared" si="0"/>
        <v>115650.84</v>
      </c>
      <c r="J49" s="9">
        <v>84590.2</v>
      </c>
      <c r="K49" s="9">
        <v>1040</v>
      </c>
      <c r="L49" s="9">
        <f t="shared" si="1"/>
        <v>30020.64</v>
      </c>
      <c r="M49" s="9"/>
    </row>
    <row r="50" spans="1:13" ht="12.75">
      <c r="A50" s="8">
        <v>41</v>
      </c>
      <c r="B50" s="8" t="s">
        <v>48</v>
      </c>
      <c r="C50" s="8">
        <v>556.9</v>
      </c>
      <c r="D50" s="8"/>
      <c r="E50" s="8">
        <v>556.9</v>
      </c>
      <c r="F50" s="9">
        <v>-13650.28</v>
      </c>
      <c r="G50" s="9">
        <f t="shared" si="2"/>
        <v>65535.97</v>
      </c>
      <c r="H50" s="38">
        <v>51885.69</v>
      </c>
      <c r="I50" s="9">
        <f t="shared" si="0"/>
        <v>51885.69</v>
      </c>
      <c r="J50" s="9">
        <v>55712.89</v>
      </c>
      <c r="K50" s="9">
        <v>1040</v>
      </c>
      <c r="L50" s="9">
        <f t="shared" si="1"/>
        <v>-4867.199999999997</v>
      </c>
      <c r="M50" s="9"/>
    </row>
    <row r="51" spans="1:13" ht="12.75">
      <c r="A51" s="8">
        <v>42</v>
      </c>
      <c r="B51" s="8" t="s">
        <v>49</v>
      </c>
      <c r="C51" s="8">
        <v>107.3</v>
      </c>
      <c r="D51" s="8">
        <v>0</v>
      </c>
      <c r="E51" s="8">
        <v>107.3</v>
      </c>
      <c r="F51" s="9"/>
      <c r="G51" s="9">
        <f t="shared" si="2"/>
        <v>8347.95</v>
      </c>
      <c r="H51" s="38">
        <v>8347.95</v>
      </c>
      <c r="I51" s="9">
        <f t="shared" si="0"/>
        <v>8347.95</v>
      </c>
      <c r="J51" s="9">
        <v>2752.07</v>
      </c>
      <c r="K51" s="9"/>
      <c r="L51" s="9">
        <f t="shared" si="1"/>
        <v>5595.880000000001</v>
      </c>
      <c r="M51" s="9"/>
    </row>
    <row r="52" spans="1:13" ht="12.75">
      <c r="A52" s="8">
        <v>43</v>
      </c>
      <c r="B52" s="8" t="s">
        <v>50</v>
      </c>
      <c r="C52" s="8">
        <v>119.9</v>
      </c>
      <c r="D52" s="8">
        <v>0</v>
      </c>
      <c r="E52" s="8">
        <v>119.9</v>
      </c>
      <c r="F52" s="9"/>
      <c r="G52" s="9">
        <f t="shared" si="2"/>
        <v>9328.21</v>
      </c>
      <c r="H52" s="38">
        <v>9328.21</v>
      </c>
      <c r="I52" s="9">
        <f t="shared" si="0"/>
        <v>9328.21</v>
      </c>
      <c r="J52" s="9">
        <v>3006.49</v>
      </c>
      <c r="K52" s="9"/>
      <c r="L52" s="9">
        <f t="shared" si="1"/>
        <v>6321.719999999999</v>
      </c>
      <c r="M52" s="9"/>
    </row>
    <row r="53" spans="1:13" ht="12.75">
      <c r="A53" s="8">
        <v>44</v>
      </c>
      <c r="B53" s="8" t="s">
        <v>53</v>
      </c>
      <c r="C53" s="8">
        <v>106.3</v>
      </c>
      <c r="D53" s="8">
        <v>0</v>
      </c>
      <c r="E53" s="8">
        <v>106.3</v>
      </c>
      <c r="F53" s="9"/>
      <c r="G53" s="9">
        <f t="shared" si="2"/>
        <v>8270.15</v>
      </c>
      <c r="H53" s="38">
        <v>8270.15</v>
      </c>
      <c r="I53" s="9">
        <f t="shared" si="0"/>
        <v>8270.15</v>
      </c>
      <c r="J53" s="9">
        <v>2731.77</v>
      </c>
      <c r="K53" s="9"/>
      <c r="L53" s="9">
        <f t="shared" si="1"/>
        <v>5538.379999999999</v>
      </c>
      <c r="M53" s="9"/>
    </row>
    <row r="54" spans="1:13" ht="12.75">
      <c r="A54" s="8">
        <v>45</v>
      </c>
      <c r="B54" s="8" t="s">
        <v>54</v>
      </c>
      <c r="C54" s="8">
        <v>159.9</v>
      </c>
      <c r="D54" s="8">
        <v>0</v>
      </c>
      <c r="E54" s="8">
        <v>159.9</v>
      </c>
      <c r="F54" s="9"/>
      <c r="G54" s="9">
        <f t="shared" si="2"/>
        <v>12440.21</v>
      </c>
      <c r="H54" s="38">
        <v>12440.21</v>
      </c>
      <c r="I54" s="9">
        <f t="shared" si="0"/>
        <v>12440.21</v>
      </c>
      <c r="J54" s="9">
        <v>4605.83</v>
      </c>
      <c r="K54" s="9"/>
      <c r="L54" s="9">
        <f t="shared" si="1"/>
        <v>7834.379999999999</v>
      </c>
      <c r="M54" s="9"/>
    </row>
    <row r="55" spans="1:13" ht="12.75">
      <c r="A55" s="8">
        <v>46</v>
      </c>
      <c r="B55" s="8" t="s">
        <v>55</v>
      </c>
      <c r="C55" s="8">
        <v>313.2</v>
      </c>
      <c r="D55" s="8">
        <v>0</v>
      </c>
      <c r="E55" s="8">
        <v>313.2</v>
      </c>
      <c r="F55" s="9">
        <v>-7.19</v>
      </c>
      <c r="G55" s="9">
        <f t="shared" si="2"/>
        <v>31645.71</v>
      </c>
      <c r="H55" s="38">
        <v>31638.52</v>
      </c>
      <c r="I55" s="9">
        <f t="shared" si="0"/>
        <v>31638.52</v>
      </c>
      <c r="J55" s="9">
        <v>18794.95</v>
      </c>
      <c r="K55" s="9"/>
      <c r="L55" s="9">
        <f t="shared" si="1"/>
        <v>12843.57</v>
      </c>
      <c r="M55" s="9"/>
    </row>
    <row r="56" spans="1:13" ht="12.75">
      <c r="A56" s="8">
        <v>47</v>
      </c>
      <c r="B56" s="8" t="s">
        <v>56</v>
      </c>
      <c r="C56" s="8">
        <v>651.2</v>
      </c>
      <c r="D56" s="8"/>
      <c r="E56" s="8">
        <v>651.2</v>
      </c>
      <c r="F56" s="9"/>
      <c r="G56" s="9">
        <f t="shared" si="2"/>
        <v>71944.57</v>
      </c>
      <c r="H56" s="38">
        <v>71944.57</v>
      </c>
      <c r="I56" s="9">
        <f t="shared" si="0"/>
        <v>72965.57</v>
      </c>
      <c r="J56" s="9">
        <v>74237.65</v>
      </c>
      <c r="K56" s="9">
        <v>1040</v>
      </c>
      <c r="L56" s="9">
        <f t="shared" si="1"/>
        <v>-2312.079999999987</v>
      </c>
      <c r="M56" s="9">
        <f>1021*1</f>
        <v>1021</v>
      </c>
    </row>
    <row r="57" spans="1:13" ht="12.75">
      <c r="A57" s="8">
        <v>48</v>
      </c>
      <c r="B57" s="8" t="s">
        <v>57</v>
      </c>
      <c r="C57" s="8">
        <v>1531.5</v>
      </c>
      <c r="D57" s="8">
        <v>84.5</v>
      </c>
      <c r="E57" s="8">
        <v>1616</v>
      </c>
      <c r="F57" s="9"/>
      <c r="G57" s="9">
        <f t="shared" si="2"/>
        <v>187346.22</v>
      </c>
      <c r="H57" s="38">
        <v>187346.22</v>
      </c>
      <c r="I57" s="9">
        <f t="shared" si="0"/>
        <v>187346.22</v>
      </c>
      <c r="J57" s="9">
        <v>250025.77</v>
      </c>
      <c r="K57" s="9">
        <v>1040</v>
      </c>
      <c r="L57" s="9">
        <f t="shared" si="1"/>
        <v>-63719.54999999999</v>
      </c>
      <c r="M57" s="9"/>
    </row>
    <row r="58" spans="1:13" ht="12.75">
      <c r="A58" s="8">
        <v>49</v>
      </c>
      <c r="B58" s="8" t="s">
        <v>58</v>
      </c>
      <c r="C58" s="8">
        <v>658.6</v>
      </c>
      <c r="D58" s="8">
        <v>0</v>
      </c>
      <c r="E58" s="8">
        <v>658.6</v>
      </c>
      <c r="F58" s="9">
        <v>-25978.45</v>
      </c>
      <c r="G58" s="9">
        <f t="shared" si="2"/>
        <v>44626.69</v>
      </c>
      <c r="H58" s="38">
        <v>18648.24</v>
      </c>
      <c r="I58" s="9">
        <f t="shared" si="0"/>
        <v>18648.24</v>
      </c>
      <c r="J58" s="9">
        <v>36734.5</v>
      </c>
      <c r="K58" s="9"/>
      <c r="L58" s="9">
        <f t="shared" si="1"/>
        <v>-18086.26</v>
      </c>
      <c r="M58" s="9"/>
    </row>
    <row r="59" spans="1:13" ht="12.75">
      <c r="A59" s="8">
        <v>50</v>
      </c>
      <c r="B59" s="8" t="s">
        <v>59</v>
      </c>
      <c r="C59" s="8">
        <v>1640</v>
      </c>
      <c r="D59" s="8">
        <v>149.1</v>
      </c>
      <c r="E59" s="8">
        <v>1789.1</v>
      </c>
      <c r="F59" s="9"/>
      <c r="G59" s="9">
        <f t="shared" si="2"/>
        <v>215622.34</v>
      </c>
      <c r="H59" s="38">
        <v>215622.34</v>
      </c>
      <c r="I59" s="9">
        <f t="shared" si="0"/>
        <v>215622.34</v>
      </c>
      <c r="J59" s="9">
        <v>210455.47</v>
      </c>
      <c r="K59" s="9">
        <v>350</v>
      </c>
      <c r="L59" s="9">
        <f t="shared" si="1"/>
        <v>4816.869999999995</v>
      </c>
      <c r="M59" s="9"/>
    </row>
    <row r="60" spans="1:13" ht="12.75">
      <c r="A60" s="8">
        <v>51</v>
      </c>
      <c r="B60" s="8" t="s">
        <v>60</v>
      </c>
      <c r="C60" s="8">
        <v>1959.6</v>
      </c>
      <c r="D60" s="8">
        <v>42</v>
      </c>
      <c r="E60" s="8">
        <v>2001.6</v>
      </c>
      <c r="F60" s="9"/>
      <c r="G60" s="9">
        <f t="shared" si="2"/>
        <v>235868.54</v>
      </c>
      <c r="H60" s="38">
        <v>235868.54</v>
      </c>
      <c r="I60" s="9">
        <f t="shared" si="0"/>
        <v>235868.54</v>
      </c>
      <c r="J60" s="9">
        <v>209330.21</v>
      </c>
      <c r="K60" s="9">
        <v>1040</v>
      </c>
      <c r="L60" s="9">
        <f t="shared" si="1"/>
        <v>25498.330000000016</v>
      </c>
      <c r="M60" s="9"/>
    </row>
    <row r="61" spans="1:13" ht="12.75">
      <c r="A61" s="8">
        <v>52</v>
      </c>
      <c r="B61" s="8" t="s">
        <v>61</v>
      </c>
      <c r="C61" s="8">
        <v>2511.1</v>
      </c>
      <c r="D61" s="8">
        <v>317.9</v>
      </c>
      <c r="E61" s="8">
        <v>2829</v>
      </c>
      <c r="F61" s="9"/>
      <c r="G61" s="9">
        <f t="shared" si="2"/>
        <v>327032.4</v>
      </c>
      <c r="H61" s="38">
        <v>327032.4</v>
      </c>
      <c r="I61" s="9">
        <f t="shared" si="0"/>
        <v>327032.4</v>
      </c>
      <c r="J61" s="9">
        <v>335906.1</v>
      </c>
      <c r="K61" s="9"/>
      <c r="L61" s="9">
        <f t="shared" si="1"/>
        <v>-8873.699999999953</v>
      </c>
      <c r="M61" s="9"/>
    </row>
    <row r="62" spans="1:13" ht="12.75">
      <c r="A62" s="8">
        <v>53</v>
      </c>
      <c r="B62" s="8" t="s">
        <v>62</v>
      </c>
      <c r="C62" s="8">
        <v>2008.1</v>
      </c>
      <c r="D62" s="8"/>
      <c r="E62" s="8">
        <v>2008.1</v>
      </c>
      <c r="F62" s="9"/>
      <c r="G62" s="9">
        <f t="shared" si="2"/>
        <v>225549.79</v>
      </c>
      <c r="H62" s="38">
        <v>225549.79</v>
      </c>
      <c r="I62" s="9">
        <f t="shared" si="0"/>
        <v>225549.79</v>
      </c>
      <c r="J62" s="9">
        <v>175776.4</v>
      </c>
      <c r="K62" s="9">
        <v>1040</v>
      </c>
      <c r="L62" s="9">
        <f t="shared" si="1"/>
        <v>48733.390000000014</v>
      </c>
      <c r="M62" s="9"/>
    </row>
    <row r="63" spans="1:13" ht="12.75">
      <c r="A63" s="8">
        <v>54</v>
      </c>
      <c r="B63" s="8" t="s">
        <v>63</v>
      </c>
      <c r="C63" s="8">
        <v>1273.5</v>
      </c>
      <c r="D63" s="8"/>
      <c r="E63" s="8">
        <v>1273.5</v>
      </c>
      <c r="F63" s="9"/>
      <c r="G63" s="9">
        <f t="shared" si="2"/>
        <v>144414.9</v>
      </c>
      <c r="H63" s="38">
        <v>144414.9</v>
      </c>
      <c r="I63" s="9">
        <f t="shared" si="0"/>
        <v>144414.9</v>
      </c>
      <c r="J63" s="9">
        <v>147424.7</v>
      </c>
      <c r="K63" s="9"/>
      <c r="L63" s="9">
        <f t="shared" si="1"/>
        <v>-3009.8000000000175</v>
      </c>
      <c r="M63" s="9"/>
    </row>
    <row r="64" spans="1:13" ht="12.75">
      <c r="A64" s="8">
        <v>55</v>
      </c>
      <c r="B64" s="8" t="s">
        <v>64</v>
      </c>
      <c r="C64" s="8">
        <v>1946.9</v>
      </c>
      <c r="D64" s="8">
        <v>75.1</v>
      </c>
      <c r="E64" s="8">
        <v>2022</v>
      </c>
      <c r="F64" s="9"/>
      <c r="G64" s="9">
        <f t="shared" si="2"/>
        <v>242963.52</v>
      </c>
      <c r="H64" s="38">
        <v>242963.52</v>
      </c>
      <c r="I64" s="9">
        <f t="shared" si="0"/>
        <v>242963.52</v>
      </c>
      <c r="J64" s="9">
        <v>197556.36</v>
      </c>
      <c r="K64" s="9">
        <v>1040</v>
      </c>
      <c r="L64" s="9">
        <f t="shared" si="1"/>
        <v>44367.16</v>
      </c>
      <c r="M64" s="9"/>
    </row>
    <row r="65" spans="1:13" ht="12.75">
      <c r="A65" s="8">
        <v>56</v>
      </c>
      <c r="B65" s="8" t="s">
        <v>65</v>
      </c>
      <c r="C65" s="8">
        <v>1073.7</v>
      </c>
      <c r="D65" s="8">
        <v>217.6</v>
      </c>
      <c r="E65" s="8">
        <v>1291.3</v>
      </c>
      <c r="F65" s="9"/>
      <c r="G65" s="9">
        <f t="shared" si="2"/>
        <v>145503.69</v>
      </c>
      <c r="H65" s="38">
        <v>145503.69</v>
      </c>
      <c r="I65" s="9">
        <f t="shared" si="0"/>
        <v>145503.69</v>
      </c>
      <c r="J65" s="9">
        <v>98672.1</v>
      </c>
      <c r="K65" s="9"/>
      <c r="L65" s="9">
        <f t="shared" si="1"/>
        <v>46831.59</v>
      </c>
      <c r="M65" s="9"/>
    </row>
    <row r="66" spans="1:13" ht="12.75">
      <c r="A66" s="8">
        <v>57</v>
      </c>
      <c r="B66" s="8" t="s">
        <v>66</v>
      </c>
      <c r="C66" s="8">
        <v>2568.8</v>
      </c>
      <c r="D66" s="8"/>
      <c r="E66" s="8">
        <v>2568.8</v>
      </c>
      <c r="F66" s="9"/>
      <c r="G66" s="9">
        <f t="shared" si="2"/>
        <v>297080.44</v>
      </c>
      <c r="H66" s="38">
        <v>297080.44</v>
      </c>
      <c r="I66" s="9">
        <f t="shared" si="0"/>
        <v>297080.44</v>
      </c>
      <c r="J66" s="9">
        <v>212580.72</v>
      </c>
      <c r="K66" s="9"/>
      <c r="L66" s="9">
        <f t="shared" si="1"/>
        <v>84499.72</v>
      </c>
      <c r="M66" s="9"/>
    </row>
    <row r="67" spans="1:13" ht="12.75">
      <c r="A67" s="8">
        <v>58</v>
      </c>
      <c r="B67" s="8" t="s">
        <v>67</v>
      </c>
      <c r="C67" s="8">
        <v>4521.5</v>
      </c>
      <c r="D67" s="8">
        <v>301.4</v>
      </c>
      <c r="E67" s="8">
        <v>4822.9</v>
      </c>
      <c r="F67" s="9"/>
      <c r="G67" s="9">
        <f t="shared" si="2"/>
        <v>577590.5</v>
      </c>
      <c r="H67" s="38">
        <v>577590.5</v>
      </c>
      <c r="I67" s="9">
        <f t="shared" si="0"/>
        <v>577590.5</v>
      </c>
      <c r="J67" s="9">
        <v>461022.1</v>
      </c>
      <c r="K67" s="9"/>
      <c r="L67" s="9">
        <f t="shared" si="1"/>
        <v>116568.40000000002</v>
      </c>
      <c r="M67" s="9"/>
    </row>
    <row r="68" spans="1:13" ht="12.75">
      <c r="A68" s="8">
        <v>59</v>
      </c>
      <c r="B68" s="8" t="s">
        <v>68</v>
      </c>
      <c r="C68" s="8">
        <v>132.7</v>
      </c>
      <c r="D68" s="8">
        <v>0</v>
      </c>
      <c r="E68" s="8">
        <v>132.7</v>
      </c>
      <c r="F68" s="9"/>
      <c r="G68" s="9">
        <f t="shared" si="2"/>
        <v>5865.33</v>
      </c>
      <c r="H68" s="38">
        <v>5865.33</v>
      </c>
      <c r="I68" s="9">
        <f t="shared" si="0"/>
        <v>5865.33</v>
      </c>
      <c r="J68" s="9">
        <v>3265.05</v>
      </c>
      <c r="K68" s="9"/>
      <c r="L68" s="9">
        <f t="shared" si="1"/>
        <v>2600.2799999999997</v>
      </c>
      <c r="M68" s="9"/>
    </row>
    <row r="69" spans="1:13" ht="12.75">
      <c r="A69" s="8">
        <v>60</v>
      </c>
      <c r="B69" s="8" t="s">
        <v>69</v>
      </c>
      <c r="C69" s="8">
        <v>802.6</v>
      </c>
      <c r="D69" s="8">
        <v>0</v>
      </c>
      <c r="E69" s="8">
        <v>802.6</v>
      </c>
      <c r="F69" s="9">
        <v>-74320.72</v>
      </c>
      <c r="G69" s="9">
        <f t="shared" si="2"/>
        <v>104966.9</v>
      </c>
      <c r="H69" s="38">
        <v>30646.18</v>
      </c>
      <c r="I69" s="9">
        <f t="shared" si="0"/>
        <v>30646.18</v>
      </c>
      <c r="J69" s="9">
        <v>85008.07</v>
      </c>
      <c r="K69" s="9"/>
      <c r="L69" s="9">
        <f t="shared" si="1"/>
        <v>-54361.89000000001</v>
      </c>
      <c r="M69" s="9"/>
    </row>
    <row r="70" spans="1:13" ht="12.75">
      <c r="A70" s="8">
        <v>61</v>
      </c>
      <c r="B70" s="8" t="s">
        <v>70</v>
      </c>
      <c r="C70" s="8">
        <v>290.8</v>
      </c>
      <c r="D70" s="8">
        <v>0</v>
      </c>
      <c r="E70" s="8">
        <v>290.8</v>
      </c>
      <c r="F70" s="9"/>
      <c r="G70" s="9">
        <f t="shared" si="2"/>
        <v>28928.79</v>
      </c>
      <c r="H70" s="38">
        <v>28928.79</v>
      </c>
      <c r="I70" s="9">
        <f t="shared" si="0"/>
        <v>28928.79</v>
      </c>
      <c r="J70" s="9">
        <v>14241.21</v>
      </c>
      <c r="K70" s="9"/>
      <c r="L70" s="9">
        <f t="shared" si="1"/>
        <v>14687.580000000002</v>
      </c>
      <c r="M70" s="9"/>
    </row>
    <row r="71" spans="1:13" ht="12.75">
      <c r="A71" s="8">
        <v>62</v>
      </c>
      <c r="B71" s="8" t="s">
        <v>71</v>
      </c>
      <c r="C71" s="8">
        <v>460.8</v>
      </c>
      <c r="D71" s="8">
        <v>0</v>
      </c>
      <c r="E71" s="8">
        <v>460.8</v>
      </c>
      <c r="F71" s="9"/>
      <c r="G71" s="9">
        <f t="shared" si="2"/>
        <v>32753.67</v>
      </c>
      <c r="H71" s="38">
        <v>32753.67</v>
      </c>
      <c r="I71" s="9">
        <f t="shared" si="0"/>
        <v>27850.757999999998</v>
      </c>
      <c r="J71" s="9">
        <v>19160.11</v>
      </c>
      <c r="K71" s="9"/>
      <c r="L71" s="9">
        <f t="shared" si="1"/>
        <v>8690.647999999997</v>
      </c>
      <c r="M71" s="9">
        <f>(-1.04*6*C71)+(-1.1*4*C71)</f>
        <v>-4902.912</v>
      </c>
    </row>
    <row r="72" spans="1:13" ht="12.75">
      <c r="A72" s="8">
        <v>63</v>
      </c>
      <c r="B72" s="8" t="s">
        <v>74</v>
      </c>
      <c r="C72" s="8">
        <v>2971.1</v>
      </c>
      <c r="D72" s="8">
        <v>0</v>
      </c>
      <c r="E72" s="8">
        <v>2971.1</v>
      </c>
      <c r="F72" s="9">
        <v>-72126.46</v>
      </c>
      <c r="G72" s="9">
        <f t="shared" si="2"/>
        <v>372019.73000000004</v>
      </c>
      <c r="H72" s="38">
        <v>299893.27</v>
      </c>
      <c r="I72" s="9">
        <f t="shared" si="0"/>
        <v>299893.27</v>
      </c>
      <c r="J72" s="9">
        <v>374221.41</v>
      </c>
      <c r="K72" s="9">
        <v>2080</v>
      </c>
      <c r="L72" s="9">
        <f t="shared" si="1"/>
        <v>-76408.13999999996</v>
      </c>
      <c r="M72" s="9"/>
    </row>
    <row r="73" spans="1:13" ht="12.75">
      <c r="A73" s="8">
        <v>64</v>
      </c>
      <c r="B73" s="8" t="s">
        <v>75</v>
      </c>
      <c r="C73" s="8">
        <v>3398.1</v>
      </c>
      <c r="D73" s="8">
        <v>142.4</v>
      </c>
      <c r="E73" s="8">
        <v>3540.5</v>
      </c>
      <c r="F73" s="9"/>
      <c r="G73" s="9">
        <f t="shared" si="2"/>
        <v>438738.76</v>
      </c>
      <c r="H73" s="38">
        <v>438738.76</v>
      </c>
      <c r="I73" s="9">
        <f t="shared" si="0"/>
        <v>438738.76</v>
      </c>
      <c r="J73" s="9">
        <v>544568.41</v>
      </c>
      <c r="K73" s="9">
        <v>350</v>
      </c>
      <c r="L73" s="9">
        <f t="shared" si="1"/>
        <v>-106179.65000000002</v>
      </c>
      <c r="M73" s="9"/>
    </row>
    <row r="74" spans="1:13" ht="12.75">
      <c r="A74" s="8">
        <v>65</v>
      </c>
      <c r="B74" s="8" t="s">
        <v>76</v>
      </c>
      <c r="C74" s="8">
        <v>516.5</v>
      </c>
      <c r="D74" s="8">
        <v>0</v>
      </c>
      <c r="E74" s="8">
        <v>516.5</v>
      </c>
      <c r="F74" s="9"/>
      <c r="G74" s="9">
        <f t="shared" si="2"/>
        <v>52187.16</v>
      </c>
      <c r="H74" s="38">
        <v>52187.16</v>
      </c>
      <c r="I74" s="9">
        <f aca="true" t="shared" si="3" ref="I74:I137">H74+M74</f>
        <v>52187.16</v>
      </c>
      <c r="J74" s="9">
        <v>28055.21</v>
      </c>
      <c r="K74" s="9"/>
      <c r="L74" s="9">
        <f aca="true" t="shared" si="4" ref="L74:L137">I74-J74-K74</f>
        <v>24131.950000000004</v>
      </c>
      <c r="M74" s="9"/>
    </row>
    <row r="75" spans="1:13" ht="12.75">
      <c r="A75" s="8">
        <v>66</v>
      </c>
      <c r="B75" s="8" t="s">
        <v>77</v>
      </c>
      <c r="C75" s="8">
        <v>504.3</v>
      </c>
      <c r="D75" s="8">
        <v>0</v>
      </c>
      <c r="E75" s="8">
        <v>504.3</v>
      </c>
      <c r="F75" s="9"/>
      <c r="G75" s="9">
        <f t="shared" si="2"/>
        <v>35845.65</v>
      </c>
      <c r="H75" s="38">
        <v>35845.65</v>
      </c>
      <c r="I75" s="9">
        <f t="shared" si="3"/>
        <v>35845.65</v>
      </c>
      <c r="J75" s="9">
        <v>15450.04</v>
      </c>
      <c r="K75" s="9"/>
      <c r="L75" s="9">
        <f t="shared" si="4"/>
        <v>20395.61</v>
      </c>
      <c r="M75" s="9"/>
    </row>
    <row r="76" spans="1:13" ht="12.75">
      <c r="A76" s="8">
        <v>67</v>
      </c>
      <c r="B76" s="8" t="s">
        <v>78</v>
      </c>
      <c r="C76" s="8">
        <v>128.4</v>
      </c>
      <c r="D76" s="8">
        <v>0</v>
      </c>
      <c r="E76" s="8">
        <v>128.4</v>
      </c>
      <c r="F76" s="9"/>
      <c r="G76" s="9">
        <f t="shared" si="2"/>
        <v>9989.51</v>
      </c>
      <c r="H76" s="38">
        <v>9989.51</v>
      </c>
      <c r="I76" s="9">
        <f t="shared" si="3"/>
        <v>9989.51</v>
      </c>
      <c r="J76" s="9">
        <v>3178.19</v>
      </c>
      <c r="K76" s="9"/>
      <c r="L76" s="9">
        <f t="shared" si="4"/>
        <v>6811.32</v>
      </c>
      <c r="M76" s="9"/>
    </row>
    <row r="77" spans="1:13" ht="12.75">
      <c r="A77" s="8">
        <v>68</v>
      </c>
      <c r="B77" s="8" t="s">
        <v>79</v>
      </c>
      <c r="C77" s="8">
        <v>777.2</v>
      </c>
      <c r="D77" s="8">
        <v>0</v>
      </c>
      <c r="E77" s="8">
        <v>777.2</v>
      </c>
      <c r="F77" s="9">
        <v>-56047.76</v>
      </c>
      <c r="G77" s="9">
        <f aca="true" t="shared" si="5" ref="G77:G140">H77-F77</f>
        <v>78528.25</v>
      </c>
      <c r="H77" s="38">
        <v>22480.49</v>
      </c>
      <c r="I77" s="9">
        <f t="shared" si="3"/>
        <v>22480.49</v>
      </c>
      <c r="J77" s="9">
        <v>49988.91</v>
      </c>
      <c r="K77" s="9"/>
      <c r="L77" s="9">
        <f t="shared" si="4"/>
        <v>-27508.420000000002</v>
      </c>
      <c r="M77" s="9"/>
    </row>
    <row r="78" spans="1:13" ht="12.75">
      <c r="A78" s="8">
        <v>69</v>
      </c>
      <c r="B78" s="8" t="s">
        <v>80</v>
      </c>
      <c r="C78" s="8">
        <v>498.5</v>
      </c>
      <c r="D78" s="8">
        <v>0</v>
      </c>
      <c r="E78" s="8">
        <v>498.5</v>
      </c>
      <c r="F78" s="9"/>
      <c r="G78" s="9">
        <f t="shared" si="5"/>
        <v>50368.14</v>
      </c>
      <c r="H78" s="38">
        <v>50368.14</v>
      </c>
      <c r="I78" s="9">
        <f t="shared" si="3"/>
        <v>50368.14</v>
      </c>
      <c r="J78" s="9">
        <v>30911.65</v>
      </c>
      <c r="K78" s="9"/>
      <c r="L78" s="9">
        <f t="shared" si="4"/>
        <v>19456.489999999998</v>
      </c>
      <c r="M78" s="9"/>
    </row>
    <row r="79" spans="1:13" ht="12.75">
      <c r="A79" s="8">
        <v>70</v>
      </c>
      <c r="B79" s="8" t="s">
        <v>81</v>
      </c>
      <c r="C79" s="8">
        <v>365.2</v>
      </c>
      <c r="D79" s="8">
        <v>0</v>
      </c>
      <c r="E79" s="8">
        <v>365.2</v>
      </c>
      <c r="F79" s="9">
        <v>-8621.5</v>
      </c>
      <c r="G79" s="9">
        <f t="shared" si="5"/>
        <v>36899.86</v>
      </c>
      <c r="H79" s="38">
        <v>28278.36</v>
      </c>
      <c r="I79" s="9">
        <f t="shared" si="3"/>
        <v>28278.36</v>
      </c>
      <c r="J79" s="9">
        <v>28231.27</v>
      </c>
      <c r="K79" s="9">
        <v>300</v>
      </c>
      <c r="L79" s="9">
        <f t="shared" si="4"/>
        <v>-252.90999999999985</v>
      </c>
      <c r="M79" s="9"/>
    </row>
    <row r="80" spans="1:13" ht="12.75">
      <c r="A80" s="8">
        <v>71</v>
      </c>
      <c r="B80" s="8" t="s">
        <v>82</v>
      </c>
      <c r="C80" s="8">
        <v>4400.3</v>
      </c>
      <c r="D80" s="8">
        <v>181.9</v>
      </c>
      <c r="E80" s="8">
        <v>4582.2</v>
      </c>
      <c r="F80" s="9"/>
      <c r="G80" s="9">
        <f t="shared" si="5"/>
        <v>543265.63</v>
      </c>
      <c r="H80" s="38">
        <v>543265.63</v>
      </c>
      <c r="I80" s="9">
        <f t="shared" si="3"/>
        <v>543265.63</v>
      </c>
      <c r="J80" s="9">
        <v>482693.05</v>
      </c>
      <c r="K80" s="9">
        <v>2080</v>
      </c>
      <c r="L80" s="9">
        <f t="shared" si="4"/>
        <v>58492.580000000016</v>
      </c>
      <c r="M80" s="9"/>
    </row>
    <row r="81" spans="1:13" ht="12.75">
      <c r="A81" s="8">
        <v>72</v>
      </c>
      <c r="B81" s="8" t="s">
        <v>83</v>
      </c>
      <c r="C81" s="8">
        <v>2044.5</v>
      </c>
      <c r="D81" s="8"/>
      <c r="E81" s="8">
        <v>2044.5</v>
      </c>
      <c r="F81" s="9"/>
      <c r="G81" s="9">
        <f t="shared" si="5"/>
        <v>228166.2</v>
      </c>
      <c r="H81" s="38">
        <v>228166.2</v>
      </c>
      <c r="I81" s="9">
        <f t="shared" si="3"/>
        <v>228166.2</v>
      </c>
      <c r="J81" s="9">
        <v>213567.76</v>
      </c>
      <c r="K81" s="9">
        <v>1040</v>
      </c>
      <c r="L81" s="9">
        <f t="shared" si="4"/>
        <v>13558.440000000002</v>
      </c>
      <c r="M81" s="9"/>
    </row>
    <row r="82" spans="1:13" ht="12.75">
      <c r="A82" s="8">
        <v>73</v>
      </c>
      <c r="B82" s="8" t="s">
        <v>84</v>
      </c>
      <c r="C82" s="8">
        <v>2186.6</v>
      </c>
      <c r="D82" s="8">
        <v>96.9</v>
      </c>
      <c r="E82" s="8">
        <v>2283.5</v>
      </c>
      <c r="F82" s="9"/>
      <c r="G82" s="9">
        <f t="shared" si="5"/>
        <v>258948.9</v>
      </c>
      <c r="H82" s="38">
        <v>258948.9</v>
      </c>
      <c r="I82" s="9">
        <f t="shared" si="3"/>
        <v>260990.9</v>
      </c>
      <c r="J82" s="9">
        <v>196021.79</v>
      </c>
      <c r="K82" s="9"/>
      <c r="L82" s="9">
        <f t="shared" si="4"/>
        <v>64969.109999999986</v>
      </c>
      <c r="M82" s="9">
        <f>1021*2</f>
        <v>2042</v>
      </c>
    </row>
    <row r="83" spans="1:13" ht="12.75">
      <c r="A83" s="8">
        <v>74</v>
      </c>
      <c r="B83" s="8" t="s">
        <v>85</v>
      </c>
      <c r="C83" s="8">
        <v>1289.4</v>
      </c>
      <c r="D83" s="8"/>
      <c r="E83" s="8">
        <v>1289.4</v>
      </c>
      <c r="F83" s="9"/>
      <c r="G83" s="9">
        <f t="shared" si="5"/>
        <v>149054.64</v>
      </c>
      <c r="H83" s="38">
        <v>149054.64</v>
      </c>
      <c r="I83" s="9">
        <f t="shared" si="3"/>
        <v>149054.64</v>
      </c>
      <c r="J83" s="9">
        <v>168050.73</v>
      </c>
      <c r="K83" s="9">
        <v>300</v>
      </c>
      <c r="L83" s="9">
        <f t="shared" si="4"/>
        <v>-19296.089999999997</v>
      </c>
      <c r="M83" s="9"/>
    </row>
    <row r="84" spans="1:13" ht="12.75">
      <c r="A84" s="8">
        <v>75</v>
      </c>
      <c r="B84" s="8" t="s">
        <v>86</v>
      </c>
      <c r="C84" s="8">
        <v>2005.3</v>
      </c>
      <c r="D84" s="8"/>
      <c r="E84" s="8">
        <v>2005.3</v>
      </c>
      <c r="F84" s="9"/>
      <c r="G84" s="9">
        <f t="shared" si="5"/>
        <v>223791.48</v>
      </c>
      <c r="H84" s="38">
        <v>223791.48</v>
      </c>
      <c r="I84" s="9">
        <f t="shared" si="3"/>
        <v>223791.48</v>
      </c>
      <c r="J84" s="9">
        <v>191958.63</v>
      </c>
      <c r="K84" s="9">
        <v>650</v>
      </c>
      <c r="L84" s="9">
        <f t="shared" si="4"/>
        <v>31182.850000000006</v>
      </c>
      <c r="M84" s="9"/>
    </row>
    <row r="85" spans="1:13" ht="12.75">
      <c r="A85" s="8">
        <v>76</v>
      </c>
      <c r="B85" s="8" t="s">
        <v>87</v>
      </c>
      <c r="C85" s="8">
        <v>1195.9</v>
      </c>
      <c r="D85" s="8">
        <v>73.7</v>
      </c>
      <c r="E85" s="8">
        <v>1269.6</v>
      </c>
      <c r="F85" s="9"/>
      <c r="G85" s="9">
        <f t="shared" si="5"/>
        <v>155348.26</v>
      </c>
      <c r="H85" s="38">
        <v>155348.26</v>
      </c>
      <c r="I85" s="9">
        <f t="shared" si="3"/>
        <v>155348.26</v>
      </c>
      <c r="J85" s="9">
        <v>97418.06</v>
      </c>
      <c r="K85" s="9">
        <v>750</v>
      </c>
      <c r="L85" s="9">
        <f t="shared" si="4"/>
        <v>57180.20000000001</v>
      </c>
      <c r="M85" s="9"/>
    </row>
    <row r="86" spans="1:13" ht="12.75">
      <c r="A86" s="8">
        <v>77</v>
      </c>
      <c r="B86" s="8" t="s">
        <v>88</v>
      </c>
      <c r="C86" s="8">
        <v>2487.9</v>
      </c>
      <c r="D86" s="8"/>
      <c r="E86" s="8">
        <v>2487.9</v>
      </c>
      <c r="F86" s="9">
        <v>-71779.04</v>
      </c>
      <c r="G86" s="9">
        <f t="shared" si="5"/>
        <v>314543.02999999997</v>
      </c>
      <c r="H86" s="38">
        <v>242763.99</v>
      </c>
      <c r="I86" s="9">
        <f t="shared" si="3"/>
        <v>242763.99</v>
      </c>
      <c r="J86" s="9">
        <v>319596.65</v>
      </c>
      <c r="K86" s="9">
        <v>750</v>
      </c>
      <c r="L86" s="9">
        <f t="shared" si="4"/>
        <v>-77582.66000000003</v>
      </c>
      <c r="M86" s="9"/>
    </row>
    <row r="87" spans="1:13" ht="12.75">
      <c r="A87" s="8">
        <v>78</v>
      </c>
      <c r="B87" s="8" t="s">
        <v>89</v>
      </c>
      <c r="C87" s="8">
        <v>391.7</v>
      </c>
      <c r="D87" s="8"/>
      <c r="E87" s="8">
        <v>391.7</v>
      </c>
      <c r="F87" s="9">
        <v>-7574.89</v>
      </c>
      <c r="G87" s="9">
        <f t="shared" si="5"/>
        <v>43275</v>
      </c>
      <c r="H87" s="38">
        <v>35700.11</v>
      </c>
      <c r="I87" s="9">
        <f t="shared" si="3"/>
        <v>35700.11</v>
      </c>
      <c r="J87" s="9">
        <v>27047.04</v>
      </c>
      <c r="K87" s="9"/>
      <c r="L87" s="9">
        <f t="shared" si="4"/>
        <v>8653.07</v>
      </c>
      <c r="M87" s="9"/>
    </row>
    <row r="88" spans="1:13" ht="12.75">
      <c r="A88" s="8">
        <v>79</v>
      </c>
      <c r="B88" s="8" t="s">
        <v>90</v>
      </c>
      <c r="C88" s="8">
        <v>600.9</v>
      </c>
      <c r="D88" s="8">
        <v>0</v>
      </c>
      <c r="E88" s="8">
        <v>600.9</v>
      </c>
      <c r="F88" s="9"/>
      <c r="G88" s="9">
        <f t="shared" si="5"/>
        <v>67671.71</v>
      </c>
      <c r="H88" s="38">
        <v>67671.71</v>
      </c>
      <c r="I88" s="9">
        <f t="shared" si="3"/>
        <v>67671.71</v>
      </c>
      <c r="J88" s="9">
        <v>86752.94</v>
      </c>
      <c r="K88" s="9"/>
      <c r="L88" s="9">
        <f t="shared" si="4"/>
        <v>-19081.229999999996</v>
      </c>
      <c r="M88" s="9"/>
    </row>
    <row r="89" spans="1:13" ht="12.75">
      <c r="A89" s="8">
        <v>80</v>
      </c>
      <c r="B89" s="8" t="s">
        <v>91</v>
      </c>
      <c r="C89" s="8">
        <v>380.3</v>
      </c>
      <c r="D89" s="8">
        <v>0</v>
      </c>
      <c r="E89" s="8">
        <v>380.3</v>
      </c>
      <c r="F89" s="9">
        <v>-6136.57</v>
      </c>
      <c r="G89" s="9">
        <f t="shared" si="5"/>
        <v>39611.49</v>
      </c>
      <c r="H89" s="38">
        <v>33474.92</v>
      </c>
      <c r="I89" s="9">
        <f t="shared" si="3"/>
        <v>33474.92</v>
      </c>
      <c r="J89" s="9">
        <v>83990.9</v>
      </c>
      <c r="K89" s="9"/>
      <c r="L89" s="9">
        <f t="shared" si="4"/>
        <v>-50515.979999999996</v>
      </c>
      <c r="M89" s="9"/>
    </row>
    <row r="90" spans="1:13" ht="12.75">
      <c r="A90" s="8">
        <v>81</v>
      </c>
      <c r="B90" s="8" t="s">
        <v>92</v>
      </c>
      <c r="C90" s="8">
        <v>377.8</v>
      </c>
      <c r="D90" s="8">
        <v>0</v>
      </c>
      <c r="E90" s="8">
        <v>377.8</v>
      </c>
      <c r="F90" s="9"/>
      <c r="G90" s="9">
        <f t="shared" si="5"/>
        <v>37764.89</v>
      </c>
      <c r="H90" s="38">
        <v>37764.89</v>
      </c>
      <c r="I90" s="9">
        <f t="shared" si="3"/>
        <v>37764.89</v>
      </c>
      <c r="J90" s="9">
        <v>23599.44</v>
      </c>
      <c r="K90" s="9"/>
      <c r="L90" s="9">
        <f t="shared" si="4"/>
        <v>14165.45</v>
      </c>
      <c r="M90" s="9"/>
    </row>
    <row r="91" spans="1:13" ht="12.75">
      <c r="A91" s="8">
        <v>82</v>
      </c>
      <c r="B91" s="8" t="s">
        <v>94</v>
      </c>
      <c r="C91" s="8">
        <v>363.5</v>
      </c>
      <c r="D91" s="8">
        <v>0</v>
      </c>
      <c r="E91" s="8">
        <v>363.5</v>
      </c>
      <c r="F91" s="9"/>
      <c r="G91" s="9">
        <f t="shared" si="5"/>
        <v>36335.46</v>
      </c>
      <c r="H91" s="38">
        <v>36335.46</v>
      </c>
      <c r="I91" s="9">
        <f t="shared" si="3"/>
        <v>36335.46</v>
      </c>
      <c r="J91" s="9">
        <v>28103.3</v>
      </c>
      <c r="K91" s="9"/>
      <c r="L91" s="9">
        <f t="shared" si="4"/>
        <v>8232.16</v>
      </c>
      <c r="M91" s="9"/>
    </row>
    <row r="92" spans="1:13" ht="12.75">
      <c r="A92" s="8">
        <v>83</v>
      </c>
      <c r="B92" s="8" t="s">
        <v>96</v>
      </c>
      <c r="C92" s="8">
        <v>609.3</v>
      </c>
      <c r="D92" s="8">
        <v>0</v>
      </c>
      <c r="E92" s="8">
        <v>609.3</v>
      </c>
      <c r="F92" s="9"/>
      <c r="G92" s="9">
        <f t="shared" si="5"/>
        <v>61563.68</v>
      </c>
      <c r="H92" s="38">
        <v>61563.68</v>
      </c>
      <c r="I92" s="9">
        <f t="shared" si="3"/>
        <v>61563.68</v>
      </c>
      <c r="J92" s="9">
        <v>49054.72</v>
      </c>
      <c r="K92" s="9"/>
      <c r="L92" s="9">
        <f t="shared" si="4"/>
        <v>12508.96</v>
      </c>
      <c r="M92" s="9"/>
    </row>
    <row r="93" spans="1:13" ht="12.75">
      <c r="A93" s="8">
        <v>84</v>
      </c>
      <c r="B93" s="8" t="s">
        <v>97</v>
      </c>
      <c r="C93" s="8">
        <v>463.7</v>
      </c>
      <c r="D93" s="8">
        <v>0</v>
      </c>
      <c r="E93" s="8">
        <v>463.7</v>
      </c>
      <c r="F93" s="9">
        <v>-10737.09</v>
      </c>
      <c r="G93" s="9">
        <f t="shared" si="5"/>
        <v>46852.229999999996</v>
      </c>
      <c r="H93" s="38">
        <v>36115.14</v>
      </c>
      <c r="I93" s="9">
        <f t="shared" si="3"/>
        <v>36115.14</v>
      </c>
      <c r="J93" s="9">
        <v>32013.76</v>
      </c>
      <c r="K93" s="9"/>
      <c r="L93" s="9">
        <f t="shared" si="4"/>
        <v>4101.380000000001</v>
      </c>
      <c r="M93" s="9"/>
    </row>
    <row r="94" spans="1:13" ht="12.75">
      <c r="A94" s="8">
        <v>85</v>
      </c>
      <c r="B94" s="8" t="s">
        <v>98</v>
      </c>
      <c r="C94" s="8">
        <v>5670.6</v>
      </c>
      <c r="D94" s="8">
        <v>179.8</v>
      </c>
      <c r="E94" s="8">
        <v>5850.4</v>
      </c>
      <c r="F94" s="9"/>
      <c r="G94" s="9">
        <f t="shared" si="5"/>
        <v>701579.96</v>
      </c>
      <c r="H94" s="38">
        <v>701579.96</v>
      </c>
      <c r="I94" s="9">
        <f t="shared" si="3"/>
        <v>705566.96</v>
      </c>
      <c r="J94" s="9">
        <v>570138.44</v>
      </c>
      <c r="K94" s="9">
        <v>3120</v>
      </c>
      <c r="L94" s="9">
        <f t="shared" si="4"/>
        <v>132308.52000000002</v>
      </c>
      <c r="M94" s="9">
        <f>1329*3</f>
        <v>3987</v>
      </c>
    </row>
    <row r="95" spans="1:13" ht="12.75">
      <c r="A95" s="8">
        <v>86</v>
      </c>
      <c r="B95" s="8" t="s">
        <v>99</v>
      </c>
      <c r="C95" s="8">
        <v>471.7</v>
      </c>
      <c r="D95" s="8">
        <v>0</v>
      </c>
      <c r="E95" s="8">
        <v>471.7</v>
      </c>
      <c r="F95" s="9"/>
      <c r="G95" s="9">
        <f t="shared" si="5"/>
        <v>48717.17</v>
      </c>
      <c r="H95" s="38">
        <v>48717.17</v>
      </c>
      <c r="I95" s="9">
        <f t="shared" si="3"/>
        <v>48717.17</v>
      </c>
      <c r="J95" s="9">
        <v>51294.62</v>
      </c>
      <c r="K95" s="9"/>
      <c r="L95" s="9">
        <f t="shared" si="4"/>
        <v>-2577.4500000000044</v>
      </c>
      <c r="M95" s="9"/>
    </row>
    <row r="96" spans="1:13" ht="12.75">
      <c r="A96" s="8">
        <v>87</v>
      </c>
      <c r="B96" s="8" t="s">
        <v>100</v>
      </c>
      <c r="C96" s="8">
        <v>475.2</v>
      </c>
      <c r="D96" s="8">
        <v>0</v>
      </c>
      <c r="E96" s="8">
        <v>475.2</v>
      </c>
      <c r="F96" s="9"/>
      <c r="G96" s="9">
        <f t="shared" si="5"/>
        <v>48014.2</v>
      </c>
      <c r="H96" s="38">
        <v>48014.2</v>
      </c>
      <c r="I96" s="9">
        <f t="shared" si="3"/>
        <v>48014.2</v>
      </c>
      <c r="J96" s="9">
        <v>33815.4</v>
      </c>
      <c r="K96" s="9"/>
      <c r="L96" s="9">
        <f t="shared" si="4"/>
        <v>14198.799999999996</v>
      </c>
      <c r="M96" s="9"/>
    </row>
    <row r="97" spans="1:13" ht="12.75">
      <c r="A97" s="8">
        <v>88</v>
      </c>
      <c r="B97" s="8" t="s">
        <v>101</v>
      </c>
      <c r="C97" s="8">
        <v>7842</v>
      </c>
      <c r="D97" s="8"/>
      <c r="E97" s="8">
        <v>7842</v>
      </c>
      <c r="F97" s="9"/>
      <c r="G97" s="9">
        <f t="shared" si="5"/>
        <v>953587.2</v>
      </c>
      <c r="H97" s="38">
        <v>953587.2</v>
      </c>
      <c r="I97" s="9">
        <f t="shared" si="3"/>
        <v>954511.2</v>
      </c>
      <c r="J97" s="9">
        <v>1564971.1</v>
      </c>
      <c r="K97" s="9">
        <v>3120</v>
      </c>
      <c r="L97" s="9">
        <f t="shared" si="4"/>
        <v>-613579.9000000001</v>
      </c>
      <c r="M97" s="9">
        <f>308*3</f>
        <v>924</v>
      </c>
    </row>
    <row r="98" spans="1:13" ht="12.75">
      <c r="A98" s="8">
        <v>89</v>
      </c>
      <c r="B98" s="8" t="s">
        <v>102</v>
      </c>
      <c r="C98" s="8">
        <v>471.9</v>
      </c>
      <c r="D98" s="8">
        <v>0</v>
      </c>
      <c r="E98" s="8">
        <v>471.9</v>
      </c>
      <c r="F98" s="9"/>
      <c r="G98" s="9">
        <f t="shared" si="5"/>
        <v>47680.77</v>
      </c>
      <c r="H98" s="38">
        <v>47680.77</v>
      </c>
      <c r="I98" s="9">
        <f t="shared" si="3"/>
        <v>47680.77</v>
      </c>
      <c r="J98" s="9">
        <v>32342.47</v>
      </c>
      <c r="K98" s="9"/>
      <c r="L98" s="9">
        <f t="shared" si="4"/>
        <v>15338.299999999996</v>
      </c>
      <c r="M98" s="9"/>
    </row>
    <row r="99" spans="1:13" ht="12.75">
      <c r="A99" s="8">
        <v>90</v>
      </c>
      <c r="B99" s="8" t="s">
        <v>103</v>
      </c>
      <c r="C99" s="8">
        <v>361.2</v>
      </c>
      <c r="D99" s="8">
        <v>0</v>
      </c>
      <c r="E99" s="8">
        <v>361.2</v>
      </c>
      <c r="F99" s="9"/>
      <c r="G99" s="9">
        <f t="shared" si="5"/>
        <v>36495.64</v>
      </c>
      <c r="H99" s="38">
        <v>36495.64</v>
      </c>
      <c r="I99" s="9">
        <f t="shared" si="3"/>
        <v>36495.64</v>
      </c>
      <c r="J99" s="9">
        <v>54155.72</v>
      </c>
      <c r="K99" s="9"/>
      <c r="L99" s="9">
        <f t="shared" si="4"/>
        <v>-17660.08</v>
      </c>
      <c r="M99" s="9"/>
    </row>
    <row r="100" spans="1:13" ht="12.75">
      <c r="A100" s="8">
        <v>91</v>
      </c>
      <c r="B100" s="8" t="s">
        <v>364</v>
      </c>
      <c r="C100" s="8">
        <v>653.6</v>
      </c>
      <c r="D100" s="8"/>
      <c r="E100" s="8">
        <v>653.6</v>
      </c>
      <c r="F100" s="9"/>
      <c r="G100" s="9">
        <f t="shared" si="5"/>
        <v>76445.06</v>
      </c>
      <c r="H100" s="38">
        <v>76445.06</v>
      </c>
      <c r="I100" s="9">
        <f t="shared" si="3"/>
        <v>76445.06</v>
      </c>
      <c r="J100" s="9">
        <v>69313.08</v>
      </c>
      <c r="K100" s="9"/>
      <c r="L100" s="9">
        <f t="shared" si="4"/>
        <v>7131.979999999996</v>
      </c>
      <c r="M100" s="9"/>
    </row>
    <row r="101" spans="1:13" ht="12.75">
      <c r="A101" s="8">
        <v>92</v>
      </c>
      <c r="B101" s="8" t="s">
        <v>104</v>
      </c>
      <c r="C101" s="8">
        <v>614</v>
      </c>
      <c r="D101" s="8">
        <v>0</v>
      </c>
      <c r="E101" s="8">
        <v>614</v>
      </c>
      <c r="F101" s="9"/>
      <c r="G101" s="9">
        <f t="shared" si="5"/>
        <v>62038.56</v>
      </c>
      <c r="H101" s="38">
        <v>62038.56</v>
      </c>
      <c r="I101" s="9">
        <f t="shared" si="3"/>
        <v>62038.56</v>
      </c>
      <c r="J101" s="9">
        <v>55926.49</v>
      </c>
      <c r="K101" s="9"/>
      <c r="L101" s="9">
        <f t="shared" si="4"/>
        <v>6112.07</v>
      </c>
      <c r="M101" s="9"/>
    </row>
    <row r="102" spans="1:13" ht="12.75">
      <c r="A102" s="8">
        <v>93</v>
      </c>
      <c r="B102" s="8" t="s">
        <v>105</v>
      </c>
      <c r="C102" s="8">
        <v>533</v>
      </c>
      <c r="D102" s="8">
        <v>0</v>
      </c>
      <c r="E102" s="8">
        <v>533</v>
      </c>
      <c r="F102" s="9"/>
      <c r="G102" s="9">
        <f t="shared" si="5"/>
        <v>58885.84</v>
      </c>
      <c r="H102" s="38">
        <v>58885.84</v>
      </c>
      <c r="I102" s="9">
        <f t="shared" si="3"/>
        <v>58885.84</v>
      </c>
      <c r="J102" s="9">
        <v>53491.59</v>
      </c>
      <c r="K102" s="9"/>
      <c r="L102" s="9">
        <f t="shared" si="4"/>
        <v>5394.25</v>
      </c>
      <c r="M102" s="9"/>
    </row>
    <row r="103" spans="1:13" ht="12.75">
      <c r="A103" s="8">
        <v>94</v>
      </c>
      <c r="B103" s="8" t="s">
        <v>106</v>
      </c>
      <c r="C103" s="8">
        <v>357</v>
      </c>
      <c r="D103" s="8">
        <v>0</v>
      </c>
      <c r="E103" s="8">
        <v>357</v>
      </c>
      <c r="F103" s="9"/>
      <c r="G103" s="9">
        <f t="shared" si="5"/>
        <v>36071.28</v>
      </c>
      <c r="H103" s="38">
        <v>36071.28</v>
      </c>
      <c r="I103" s="9">
        <f t="shared" si="3"/>
        <v>36071.28</v>
      </c>
      <c r="J103" s="9">
        <v>77924.77</v>
      </c>
      <c r="K103" s="9"/>
      <c r="L103" s="9">
        <f t="shared" si="4"/>
        <v>-41853.490000000005</v>
      </c>
      <c r="M103" s="9"/>
    </row>
    <row r="104" spans="1:13" ht="12.75">
      <c r="A104" s="8">
        <v>95</v>
      </c>
      <c r="B104" s="8" t="s">
        <v>361</v>
      </c>
      <c r="C104" s="8">
        <v>520.4</v>
      </c>
      <c r="D104" s="8">
        <v>0</v>
      </c>
      <c r="E104" s="8">
        <v>520.4</v>
      </c>
      <c r="F104" s="9"/>
      <c r="G104" s="9">
        <f t="shared" si="5"/>
        <v>72210.7</v>
      </c>
      <c r="H104" s="38">
        <v>72210.7</v>
      </c>
      <c r="I104" s="9">
        <f t="shared" si="3"/>
        <v>64529.596</v>
      </c>
      <c r="J104" s="9">
        <v>33563.97</v>
      </c>
      <c r="K104" s="9"/>
      <c r="L104" s="9">
        <f t="shared" si="4"/>
        <v>30965.625999999997</v>
      </c>
      <c r="M104" s="9">
        <f>(-3.69*4)*C104</f>
        <v>-7681.103999999999</v>
      </c>
    </row>
    <row r="105" spans="1:13" ht="12.75">
      <c r="A105" s="8">
        <v>96</v>
      </c>
      <c r="B105" s="8" t="s">
        <v>107</v>
      </c>
      <c r="C105" s="8">
        <v>406.1</v>
      </c>
      <c r="D105" s="8">
        <v>0</v>
      </c>
      <c r="E105" s="8">
        <v>406.1</v>
      </c>
      <c r="F105" s="9"/>
      <c r="G105" s="9">
        <f t="shared" si="5"/>
        <v>41942.01</v>
      </c>
      <c r="H105" s="38">
        <v>41942.01</v>
      </c>
      <c r="I105" s="9">
        <f t="shared" si="3"/>
        <v>41942.01</v>
      </c>
      <c r="J105" s="9">
        <v>37726.7</v>
      </c>
      <c r="K105" s="9">
        <v>700</v>
      </c>
      <c r="L105" s="9">
        <f t="shared" si="4"/>
        <v>3515.310000000005</v>
      </c>
      <c r="M105" s="9"/>
    </row>
    <row r="106" spans="1:13" ht="12.75">
      <c r="A106" s="8">
        <v>97</v>
      </c>
      <c r="B106" s="8" t="s">
        <v>108</v>
      </c>
      <c r="C106" s="8">
        <v>526.7</v>
      </c>
      <c r="D106" s="8">
        <v>0</v>
      </c>
      <c r="E106" s="8">
        <v>526.7</v>
      </c>
      <c r="F106" s="9"/>
      <c r="G106" s="9">
        <f t="shared" si="5"/>
        <v>44664.15</v>
      </c>
      <c r="H106" s="38">
        <v>44664.15</v>
      </c>
      <c r="I106" s="9">
        <f t="shared" si="3"/>
        <v>44664.15</v>
      </c>
      <c r="J106" s="9">
        <v>16345.53</v>
      </c>
      <c r="K106" s="9"/>
      <c r="L106" s="9">
        <f t="shared" si="4"/>
        <v>28318.620000000003</v>
      </c>
      <c r="M106" s="9"/>
    </row>
    <row r="107" spans="1:13" ht="12.75">
      <c r="A107" s="8">
        <v>98</v>
      </c>
      <c r="B107" s="8" t="s">
        <v>109</v>
      </c>
      <c r="C107" s="8">
        <v>483.8</v>
      </c>
      <c r="D107" s="8">
        <v>0</v>
      </c>
      <c r="E107" s="8">
        <v>483.8</v>
      </c>
      <c r="F107" s="9"/>
      <c r="G107" s="9">
        <f t="shared" si="5"/>
        <v>48360.65</v>
      </c>
      <c r="H107" s="38">
        <v>48360.65</v>
      </c>
      <c r="I107" s="9">
        <f t="shared" si="3"/>
        <v>48360.65</v>
      </c>
      <c r="J107" s="9">
        <v>30274.69</v>
      </c>
      <c r="K107" s="9"/>
      <c r="L107" s="9">
        <f t="shared" si="4"/>
        <v>18085.960000000003</v>
      </c>
      <c r="M107" s="9"/>
    </row>
    <row r="108" spans="1:13" ht="12.75">
      <c r="A108" s="8">
        <v>99</v>
      </c>
      <c r="B108" s="8" t="s">
        <v>110</v>
      </c>
      <c r="C108" s="8">
        <v>626.5</v>
      </c>
      <c r="D108" s="8">
        <v>0</v>
      </c>
      <c r="E108" s="8">
        <v>626.5</v>
      </c>
      <c r="F108" s="9"/>
      <c r="G108" s="9">
        <f t="shared" si="5"/>
        <v>63301.56</v>
      </c>
      <c r="H108" s="38">
        <v>63301.56</v>
      </c>
      <c r="I108" s="9">
        <f t="shared" si="3"/>
        <v>63301.56</v>
      </c>
      <c r="J108" s="9">
        <v>54648.41</v>
      </c>
      <c r="K108" s="9"/>
      <c r="L108" s="9">
        <f t="shared" si="4"/>
        <v>8653.149999999994</v>
      </c>
      <c r="M108" s="9"/>
    </row>
    <row r="109" spans="1:13" ht="12.75">
      <c r="A109" s="8">
        <v>100</v>
      </c>
      <c r="B109" s="8" t="s">
        <v>111</v>
      </c>
      <c r="C109" s="8">
        <v>518</v>
      </c>
      <c r="D109" s="8">
        <v>0</v>
      </c>
      <c r="E109" s="8">
        <v>518</v>
      </c>
      <c r="F109" s="9"/>
      <c r="G109" s="9">
        <f t="shared" si="5"/>
        <v>52338.72</v>
      </c>
      <c r="H109" s="38">
        <v>52338.72</v>
      </c>
      <c r="I109" s="9">
        <f t="shared" si="3"/>
        <v>52338.72</v>
      </c>
      <c r="J109" s="9">
        <v>34514.92</v>
      </c>
      <c r="K109" s="9"/>
      <c r="L109" s="9">
        <f t="shared" si="4"/>
        <v>17823.800000000003</v>
      </c>
      <c r="M109" s="9"/>
    </row>
    <row r="110" spans="1:13" ht="12.75">
      <c r="A110" s="8">
        <v>101</v>
      </c>
      <c r="B110" s="8" t="s">
        <v>112</v>
      </c>
      <c r="C110" s="8">
        <v>783.4</v>
      </c>
      <c r="D110" s="8">
        <v>0</v>
      </c>
      <c r="E110" s="8">
        <v>783.4</v>
      </c>
      <c r="F110" s="9"/>
      <c r="G110" s="9">
        <f t="shared" si="5"/>
        <v>79360.72</v>
      </c>
      <c r="H110" s="38">
        <v>79360.72</v>
      </c>
      <c r="I110" s="9">
        <f t="shared" si="3"/>
        <v>73579.228</v>
      </c>
      <c r="J110" s="9">
        <v>49670.45</v>
      </c>
      <c r="K110" s="9"/>
      <c r="L110" s="9">
        <f t="shared" si="4"/>
        <v>23908.778000000006</v>
      </c>
      <c r="M110" s="9">
        <f>(-3.69*2)*C110</f>
        <v>-5781.492</v>
      </c>
    </row>
    <row r="111" spans="1:13" ht="12.75">
      <c r="A111" s="8">
        <v>102</v>
      </c>
      <c r="B111" s="8" t="s">
        <v>113</v>
      </c>
      <c r="C111" s="8">
        <v>721.2</v>
      </c>
      <c r="D111" s="8">
        <v>72.3</v>
      </c>
      <c r="E111" s="8">
        <v>793.5</v>
      </c>
      <c r="F111" s="9"/>
      <c r="G111" s="9">
        <f t="shared" si="5"/>
        <v>87665.88</v>
      </c>
      <c r="H111" s="38">
        <v>87665.88</v>
      </c>
      <c r="I111" s="9">
        <f t="shared" si="3"/>
        <v>87665.88</v>
      </c>
      <c r="J111" s="9">
        <v>61329.61</v>
      </c>
      <c r="K111" s="9"/>
      <c r="L111" s="9">
        <f t="shared" si="4"/>
        <v>26336.270000000004</v>
      </c>
      <c r="M111" s="9"/>
    </row>
    <row r="112" spans="1:13" ht="12.75">
      <c r="A112" s="8">
        <v>103</v>
      </c>
      <c r="B112" s="8" t="s">
        <v>114</v>
      </c>
      <c r="C112" s="8">
        <v>781</v>
      </c>
      <c r="D112" s="8"/>
      <c r="E112" s="8">
        <v>781</v>
      </c>
      <c r="F112" s="9"/>
      <c r="G112" s="9">
        <f t="shared" si="5"/>
        <v>67259.72</v>
      </c>
      <c r="H112" s="38">
        <v>67259.72</v>
      </c>
      <c r="I112" s="9">
        <f t="shared" si="3"/>
        <v>67259.72</v>
      </c>
      <c r="J112" s="9">
        <v>40149.85</v>
      </c>
      <c r="K112" s="9"/>
      <c r="L112" s="9">
        <f t="shared" si="4"/>
        <v>27109.870000000003</v>
      </c>
      <c r="M112" s="9"/>
    </row>
    <row r="113" spans="1:13" ht="12.75">
      <c r="A113" s="8">
        <v>104</v>
      </c>
      <c r="B113" s="8" t="s">
        <v>115</v>
      </c>
      <c r="C113" s="8">
        <v>475.4</v>
      </c>
      <c r="D113" s="8">
        <v>0</v>
      </c>
      <c r="E113" s="8">
        <v>475.4</v>
      </c>
      <c r="F113" s="9"/>
      <c r="G113" s="9">
        <f t="shared" si="5"/>
        <v>71652.29</v>
      </c>
      <c r="H113" s="38">
        <v>71652.29</v>
      </c>
      <c r="I113" s="9">
        <f t="shared" si="3"/>
        <v>71652.29</v>
      </c>
      <c r="J113" s="9">
        <v>48271.19</v>
      </c>
      <c r="K113" s="9"/>
      <c r="L113" s="9">
        <f t="shared" si="4"/>
        <v>23381.09999999999</v>
      </c>
      <c r="M113" s="9"/>
    </row>
    <row r="114" spans="1:13" ht="12.75">
      <c r="A114" s="8">
        <v>105</v>
      </c>
      <c r="B114" s="8" t="s">
        <v>116</v>
      </c>
      <c r="C114" s="8">
        <v>455.1</v>
      </c>
      <c r="D114" s="8">
        <v>0</v>
      </c>
      <c r="E114" s="8">
        <v>455.1</v>
      </c>
      <c r="F114" s="9">
        <v>-2308.78</v>
      </c>
      <c r="G114" s="9">
        <f t="shared" si="5"/>
        <v>30837.559999999998</v>
      </c>
      <c r="H114" s="38">
        <v>28528.78</v>
      </c>
      <c r="I114" s="9">
        <f t="shared" si="3"/>
        <v>28528.78</v>
      </c>
      <c r="J114" s="9">
        <v>24270.08</v>
      </c>
      <c r="K114" s="9"/>
      <c r="L114" s="9">
        <f t="shared" si="4"/>
        <v>4258.699999999997</v>
      </c>
      <c r="M114" s="9"/>
    </row>
    <row r="115" spans="1:13" ht="12.75">
      <c r="A115" s="8">
        <v>106</v>
      </c>
      <c r="B115" s="8" t="s">
        <v>117</v>
      </c>
      <c r="C115" s="8">
        <v>478.7</v>
      </c>
      <c r="D115" s="8"/>
      <c r="E115" s="8">
        <v>478.7</v>
      </c>
      <c r="F115" s="9">
        <v>-6135.02</v>
      </c>
      <c r="G115" s="9">
        <f t="shared" si="5"/>
        <v>52886.78999999999</v>
      </c>
      <c r="H115" s="38">
        <v>46751.77</v>
      </c>
      <c r="I115" s="9">
        <f t="shared" si="3"/>
        <v>46751.77</v>
      </c>
      <c r="J115" s="9">
        <v>45802.27</v>
      </c>
      <c r="K115" s="9"/>
      <c r="L115" s="9">
        <f t="shared" si="4"/>
        <v>949.5</v>
      </c>
      <c r="M115" s="9"/>
    </row>
    <row r="116" spans="1:13" ht="12.75">
      <c r="A116" s="8">
        <v>107</v>
      </c>
      <c r="B116" s="8" t="s">
        <v>118</v>
      </c>
      <c r="C116" s="8">
        <v>784.3</v>
      </c>
      <c r="D116" s="8"/>
      <c r="E116" s="8">
        <v>784.3</v>
      </c>
      <c r="F116" s="9"/>
      <c r="G116" s="9">
        <f t="shared" si="5"/>
        <v>87527.88</v>
      </c>
      <c r="H116" s="38">
        <v>87527.88</v>
      </c>
      <c r="I116" s="9">
        <f t="shared" si="3"/>
        <v>87527.88</v>
      </c>
      <c r="J116" s="9">
        <v>78331.74</v>
      </c>
      <c r="K116" s="9"/>
      <c r="L116" s="9">
        <f t="shared" si="4"/>
        <v>9196.14</v>
      </c>
      <c r="M116" s="9"/>
    </row>
    <row r="117" spans="1:13" ht="12.75">
      <c r="A117" s="8">
        <v>108</v>
      </c>
      <c r="B117" s="8" t="s">
        <v>119</v>
      </c>
      <c r="C117" s="8">
        <v>371</v>
      </c>
      <c r="D117" s="8">
        <v>0</v>
      </c>
      <c r="E117" s="8">
        <v>371</v>
      </c>
      <c r="F117" s="9"/>
      <c r="G117" s="9">
        <f t="shared" si="5"/>
        <v>37485.84</v>
      </c>
      <c r="H117" s="38">
        <v>37485.84</v>
      </c>
      <c r="I117" s="9">
        <f t="shared" si="3"/>
        <v>30715.089999999997</v>
      </c>
      <c r="J117" s="9">
        <v>21881.03</v>
      </c>
      <c r="K117" s="9"/>
      <c r="L117" s="9">
        <f t="shared" si="4"/>
        <v>8834.059999999998</v>
      </c>
      <c r="M117" s="9">
        <f>(-3.49*1)*C117+(-3.69*4*C117)</f>
        <v>-6770.75</v>
      </c>
    </row>
    <row r="118" spans="1:13" ht="12.75">
      <c r="A118" s="8">
        <v>109</v>
      </c>
      <c r="B118" s="8" t="s">
        <v>121</v>
      </c>
      <c r="C118" s="8">
        <v>623.4</v>
      </c>
      <c r="D118" s="8">
        <v>0</v>
      </c>
      <c r="E118" s="8">
        <v>623.4</v>
      </c>
      <c r="F118" s="9"/>
      <c r="G118" s="9">
        <f t="shared" si="5"/>
        <v>64384.75</v>
      </c>
      <c r="H118" s="38">
        <v>64384.75</v>
      </c>
      <c r="I118" s="9">
        <f t="shared" si="3"/>
        <v>64384.75</v>
      </c>
      <c r="J118" s="9">
        <v>100672.56</v>
      </c>
      <c r="K118" s="9"/>
      <c r="L118" s="9">
        <f t="shared" si="4"/>
        <v>-36287.81</v>
      </c>
      <c r="M118" s="9"/>
    </row>
    <row r="119" spans="1:13" ht="12.75">
      <c r="A119" s="8">
        <v>110</v>
      </c>
      <c r="B119" s="8" t="s">
        <v>122</v>
      </c>
      <c r="C119" s="8">
        <v>344.2</v>
      </c>
      <c r="D119" s="8">
        <v>0</v>
      </c>
      <c r="E119" s="8">
        <v>344.2</v>
      </c>
      <c r="F119" s="9">
        <v>-779.82</v>
      </c>
      <c r="G119" s="9">
        <f t="shared" si="5"/>
        <v>37696.8</v>
      </c>
      <c r="H119" s="38">
        <v>36916.98</v>
      </c>
      <c r="I119" s="9">
        <f t="shared" si="3"/>
        <v>36916.98</v>
      </c>
      <c r="J119" s="9">
        <v>18976.41</v>
      </c>
      <c r="K119" s="9"/>
      <c r="L119" s="9">
        <f t="shared" si="4"/>
        <v>17940.570000000003</v>
      </c>
      <c r="M119" s="9"/>
    </row>
    <row r="120" spans="1:13" ht="12.75">
      <c r="A120" s="8">
        <v>111</v>
      </c>
      <c r="B120" s="8" t="s">
        <v>124</v>
      </c>
      <c r="C120" s="8">
        <v>522.6</v>
      </c>
      <c r="D120" s="8">
        <v>0</v>
      </c>
      <c r="E120" s="8">
        <v>522.6</v>
      </c>
      <c r="F120" s="9"/>
      <c r="G120" s="9">
        <f t="shared" si="5"/>
        <v>30422.81</v>
      </c>
      <c r="H120" s="38">
        <v>30422.81</v>
      </c>
      <c r="I120" s="9">
        <f t="shared" si="3"/>
        <v>30422.81</v>
      </c>
      <c r="J120" s="9">
        <v>46917.44</v>
      </c>
      <c r="K120" s="9"/>
      <c r="L120" s="9">
        <f t="shared" si="4"/>
        <v>-16494.63</v>
      </c>
      <c r="M120" s="9"/>
    </row>
    <row r="121" spans="1:13" ht="12.75">
      <c r="A121" s="8">
        <v>112</v>
      </c>
      <c r="B121" s="8" t="s">
        <v>127</v>
      </c>
      <c r="C121" s="8">
        <v>510.3</v>
      </c>
      <c r="D121" s="8">
        <v>0</v>
      </c>
      <c r="E121" s="8">
        <v>510.3</v>
      </c>
      <c r="F121" s="9"/>
      <c r="G121" s="9">
        <f t="shared" si="5"/>
        <v>50764.65</v>
      </c>
      <c r="H121" s="38">
        <v>50764.65</v>
      </c>
      <c r="I121" s="9">
        <f t="shared" si="3"/>
        <v>50764.65</v>
      </c>
      <c r="J121" s="9">
        <v>31799.41</v>
      </c>
      <c r="K121" s="9"/>
      <c r="L121" s="9">
        <f t="shared" si="4"/>
        <v>18965.24</v>
      </c>
      <c r="M121" s="9"/>
    </row>
    <row r="122" spans="1:13" ht="12.75">
      <c r="A122" s="8">
        <v>113</v>
      </c>
      <c r="B122" s="8" t="s">
        <v>129</v>
      </c>
      <c r="C122" s="8">
        <v>617.1</v>
      </c>
      <c r="D122" s="8">
        <v>0</v>
      </c>
      <c r="E122" s="8">
        <v>617.1</v>
      </c>
      <c r="F122" s="9"/>
      <c r="G122" s="9">
        <f t="shared" si="5"/>
        <v>41444.44</v>
      </c>
      <c r="H122" s="38">
        <v>41444.44</v>
      </c>
      <c r="I122" s="9">
        <f t="shared" si="3"/>
        <v>41444.44</v>
      </c>
      <c r="J122" s="9">
        <v>28180.31</v>
      </c>
      <c r="K122" s="9"/>
      <c r="L122" s="9">
        <f t="shared" si="4"/>
        <v>13264.130000000001</v>
      </c>
      <c r="M122" s="9"/>
    </row>
    <row r="123" spans="1:13" ht="12.75">
      <c r="A123" s="8">
        <v>114</v>
      </c>
      <c r="B123" s="8" t="s">
        <v>130</v>
      </c>
      <c r="C123" s="8">
        <v>391.6</v>
      </c>
      <c r="D123" s="8">
        <v>0</v>
      </c>
      <c r="E123" s="8">
        <v>391.6</v>
      </c>
      <c r="F123" s="9"/>
      <c r="G123" s="9">
        <f t="shared" si="5"/>
        <v>45034</v>
      </c>
      <c r="H123" s="38">
        <v>45034</v>
      </c>
      <c r="I123" s="9">
        <f t="shared" si="3"/>
        <v>45034</v>
      </c>
      <c r="J123" s="9">
        <v>34755.65</v>
      </c>
      <c r="K123" s="9"/>
      <c r="L123" s="9">
        <f t="shared" si="4"/>
        <v>10278.349999999999</v>
      </c>
      <c r="M123" s="9"/>
    </row>
    <row r="124" spans="1:13" ht="12.75">
      <c r="A124" s="8">
        <v>115</v>
      </c>
      <c r="B124" s="8" t="s">
        <v>131</v>
      </c>
      <c r="C124" s="8">
        <v>372.1</v>
      </c>
      <c r="D124" s="8">
        <v>0</v>
      </c>
      <c r="E124" s="8">
        <v>372.1</v>
      </c>
      <c r="F124" s="9"/>
      <c r="G124" s="9">
        <f t="shared" si="5"/>
        <v>38013.74</v>
      </c>
      <c r="H124" s="38">
        <v>38013.74</v>
      </c>
      <c r="I124" s="9">
        <f t="shared" si="3"/>
        <v>38013.74</v>
      </c>
      <c r="J124" s="9">
        <v>31965.95</v>
      </c>
      <c r="K124" s="9"/>
      <c r="L124" s="9">
        <f t="shared" si="4"/>
        <v>6047.789999999997</v>
      </c>
      <c r="M124" s="9"/>
    </row>
    <row r="125" spans="1:13" ht="12.75">
      <c r="A125" s="8">
        <v>116</v>
      </c>
      <c r="B125" s="8" t="s">
        <v>132</v>
      </c>
      <c r="C125" s="8">
        <v>405</v>
      </c>
      <c r="D125" s="8">
        <v>0</v>
      </c>
      <c r="E125" s="8">
        <v>405</v>
      </c>
      <c r="F125" s="9">
        <v>-6864.57</v>
      </c>
      <c r="G125" s="9">
        <f t="shared" si="5"/>
        <v>40516.77</v>
      </c>
      <c r="H125" s="38">
        <v>33652.2</v>
      </c>
      <c r="I125" s="9">
        <f t="shared" si="3"/>
        <v>33652.2</v>
      </c>
      <c r="J125" s="9">
        <v>37941.19</v>
      </c>
      <c r="K125" s="9"/>
      <c r="L125" s="9">
        <f t="shared" si="4"/>
        <v>-4288.990000000005</v>
      </c>
      <c r="M125" s="9"/>
    </row>
    <row r="126" spans="1:13" ht="12.75">
      <c r="A126" s="8">
        <v>117</v>
      </c>
      <c r="B126" s="8" t="s">
        <v>133</v>
      </c>
      <c r="C126" s="8">
        <v>460.9</v>
      </c>
      <c r="D126" s="8"/>
      <c r="E126" s="8">
        <v>460.9</v>
      </c>
      <c r="F126" s="9"/>
      <c r="G126" s="9">
        <f t="shared" si="5"/>
        <v>50920.23</v>
      </c>
      <c r="H126" s="38">
        <v>50920.23</v>
      </c>
      <c r="I126" s="9">
        <f t="shared" si="3"/>
        <v>50920.23</v>
      </c>
      <c r="J126" s="9">
        <v>31730</v>
      </c>
      <c r="K126" s="9"/>
      <c r="L126" s="9">
        <f t="shared" si="4"/>
        <v>19190.230000000003</v>
      </c>
      <c r="M126" s="9"/>
    </row>
    <row r="127" spans="1:13" ht="12.75">
      <c r="A127" s="8">
        <v>118</v>
      </c>
      <c r="B127" s="8" t="s">
        <v>134</v>
      </c>
      <c r="C127" s="8">
        <v>401.9</v>
      </c>
      <c r="D127" s="8">
        <v>0</v>
      </c>
      <c r="E127" s="8">
        <v>401.9</v>
      </c>
      <c r="F127" s="9"/>
      <c r="G127" s="9">
        <f t="shared" si="5"/>
        <v>46025.58</v>
      </c>
      <c r="H127" s="38">
        <v>46025.58</v>
      </c>
      <c r="I127" s="9">
        <f t="shared" si="3"/>
        <v>46025.58</v>
      </c>
      <c r="J127" s="9">
        <v>68059.13</v>
      </c>
      <c r="K127" s="9"/>
      <c r="L127" s="9">
        <f t="shared" si="4"/>
        <v>-22033.550000000003</v>
      </c>
      <c r="M127" s="9"/>
    </row>
    <row r="128" spans="1:13" ht="12.75">
      <c r="A128" s="8">
        <v>119</v>
      </c>
      <c r="B128" s="8" t="s">
        <v>135</v>
      </c>
      <c r="C128" s="8">
        <v>461.4</v>
      </c>
      <c r="D128" s="8"/>
      <c r="E128" s="8">
        <v>461.4</v>
      </c>
      <c r="F128" s="9">
        <v>-6794.33</v>
      </c>
      <c r="G128" s="9">
        <f t="shared" si="5"/>
        <v>50975.5</v>
      </c>
      <c r="H128" s="38">
        <v>44181.17</v>
      </c>
      <c r="I128" s="9">
        <f t="shared" si="3"/>
        <v>44181.17</v>
      </c>
      <c r="J128" s="9">
        <v>43001.28</v>
      </c>
      <c r="K128" s="9"/>
      <c r="L128" s="9">
        <f t="shared" si="4"/>
        <v>1179.8899999999994</v>
      </c>
      <c r="M128" s="9"/>
    </row>
    <row r="129" spans="1:13" ht="12.75">
      <c r="A129" s="8">
        <v>120</v>
      </c>
      <c r="B129" s="8" t="s">
        <v>136</v>
      </c>
      <c r="C129" s="8">
        <v>571.3</v>
      </c>
      <c r="D129" s="8">
        <v>0</v>
      </c>
      <c r="E129" s="8">
        <v>571.3</v>
      </c>
      <c r="F129" s="9"/>
      <c r="G129" s="9">
        <f t="shared" si="5"/>
        <v>56832.93</v>
      </c>
      <c r="H129" s="38">
        <v>56832.93</v>
      </c>
      <c r="I129" s="9">
        <f t="shared" si="3"/>
        <v>56832.93</v>
      </c>
      <c r="J129" s="9">
        <v>62424.1</v>
      </c>
      <c r="K129" s="9">
        <v>750</v>
      </c>
      <c r="L129" s="9">
        <f t="shared" si="4"/>
        <v>-6341.169999999998</v>
      </c>
      <c r="M129" s="9"/>
    </row>
    <row r="130" spans="1:13" ht="12.75">
      <c r="A130" s="8">
        <v>121</v>
      </c>
      <c r="B130" s="8" t="s">
        <v>137</v>
      </c>
      <c r="C130" s="8">
        <v>490</v>
      </c>
      <c r="D130" s="8"/>
      <c r="E130" s="8">
        <v>490</v>
      </c>
      <c r="F130" s="9"/>
      <c r="G130" s="9">
        <f t="shared" si="5"/>
        <v>54135.2</v>
      </c>
      <c r="H130" s="38">
        <v>54135.2</v>
      </c>
      <c r="I130" s="9">
        <f t="shared" si="3"/>
        <v>54135.2</v>
      </c>
      <c r="J130" s="9">
        <v>49016</v>
      </c>
      <c r="K130" s="9"/>
      <c r="L130" s="9">
        <f t="shared" si="4"/>
        <v>5119.199999999997</v>
      </c>
      <c r="M130" s="9"/>
    </row>
    <row r="131" spans="1:13" ht="12.75">
      <c r="A131" s="8">
        <v>122</v>
      </c>
      <c r="B131" s="8" t="s">
        <v>139</v>
      </c>
      <c r="C131" s="8">
        <v>6180.9</v>
      </c>
      <c r="D131" s="8">
        <v>0</v>
      </c>
      <c r="E131" s="8">
        <v>6180.9</v>
      </c>
      <c r="F131" s="9">
        <v>-74083.27</v>
      </c>
      <c r="G131" s="9">
        <f t="shared" si="5"/>
        <v>775901.85</v>
      </c>
      <c r="H131" s="38">
        <v>701818.58</v>
      </c>
      <c r="I131" s="9">
        <f t="shared" si="3"/>
        <v>701818.58</v>
      </c>
      <c r="J131" s="9">
        <v>897400.35</v>
      </c>
      <c r="K131" s="9"/>
      <c r="L131" s="9">
        <f t="shared" si="4"/>
        <v>-195581.77000000002</v>
      </c>
      <c r="M131" s="9"/>
    </row>
    <row r="132" spans="1:13" ht="12.75">
      <c r="A132" s="8">
        <v>123</v>
      </c>
      <c r="B132" s="8" t="s">
        <v>140</v>
      </c>
      <c r="C132" s="8">
        <v>389.9</v>
      </c>
      <c r="D132" s="8">
        <v>0</v>
      </c>
      <c r="E132" s="8">
        <v>389.9</v>
      </c>
      <c r="F132" s="9"/>
      <c r="G132" s="9">
        <f t="shared" si="5"/>
        <v>38787.25</v>
      </c>
      <c r="H132" s="38">
        <v>38787.25</v>
      </c>
      <c r="I132" s="9">
        <f t="shared" si="3"/>
        <v>38787.25</v>
      </c>
      <c r="J132" s="9">
        <v>40746.53</v>
      </c>
      <c r="K132" s="9"/>
      <c r="L132" s="9">
        <f t="shared" si="4"/>
        <v>-1959.2799999999988</v>
      </c>
      <c r="M132" s="9"/>
    </row>
    <row r="133" spans="1:13" ht="12.75">
      <c r="A133" s="8">
        <v>124</v>
      </c>
      <c r="B133" s="8" t="s">
        <v>141</v>
      </c>
      <c r="C133" s="8">
        <v>406.9</v>
      </c>
      <c r="D133" s="8">
        <v>0</v>
      </c>
      <c r="E133" s="8">
        <v>406.9</v>
      </c>
      <c r="F133" s="9"/>
      <c r="G133" s="9">
        <f t="shared" si="5"/>
        <v>46549.36</v>
      </c>
      <c r="H133" s="38">
        <v>46549.36</v>
      </c>
      <c r="I133" s="9">
        <f t="shared" si="3"/>
        <v>46549.36</v>
      </c>
      <c r="J133" s="9">
        <v>32176.08</v>
      </c>
      <c r="K133" s="9"/>
      <c r="L133" s="9">
        <f t="shared" si="4"/>
        <v>14373.279999999999</v>
      </c>
      <c r="M133" s="9"/>
    </row>
    <row r="134" spans="1:13" ht="12.75">
      <c r="A134" s="8">
        <v>125</v>
      </c>
      <c r="B134" s="8" t="s">
        <v>143</v>
      </c>
      <c r="C134" s="8">
        <v>411</v>
      </c>
      <c r="D134" s="8">
        <v>0</v>
      </c>
      <c r="E134" s="8">
        <v>411</v>
      </c>
      <c r="F134" s="9"/>
      <c r="G134" s="9">
        <f t="shared" si="5"/>
        <v>40886.28</v>
      </c>
      <c r="H134" s="38">
        <v>40886.28</v>
      </c>
      <c r="I134" s="9">
        <f t="shared" si="3"/>
        <v>40886.28</v>
      </c>
      <c r="J134" s="9">
        <v>25869.31</v>
      </c>
      <c r="K134" s="9"/>
      <c r="L134" s="9">
        <f t="shared" si="4"/>
        <v>15016.969999999998</v>
      </c>
      <c r="M134" s="9"/>
    </row>
    <row r="135" spans="1:13" ht="12.75">
      <c r="A135" s="8">
        <v>126</v>
      </c>
      <c r="B135" s="8" t="s">
        <v>144</v>
      </c>
      <c r="C135" s="8">
        <v>383.6</v>
      </c>
      <c r="D135" s="8">
        <v>0</v>
      </c>
      <c r="E135" s="8">
        <v>383.6</v>
      </c>
      <c r="F135" s="9"/>
      <c r="G135" s="9">
        <f t="shared" si="5"/>
        <v>38160.53</v>
      </c>
      <c r="H135" s="38">
        <v>38160.53</v>
      </c>
      <c r="I135" s="9">
        <f t="shared" si="3"/>
        <v>38160.53</v>
      </c>
      <c r="J135" s="9">
        <v>39153.55</v>
      </c>
      <c r="K135" s="9"/>
      <c r="L135" s="9">
        <f t="shared" si="4"/>
        <v>-993.0200000000041</v>
      </c>
      <c r="M135" s="9"/>
    </row>
    <row r="136" spans="1:13" ht="12.75">
      <c r="A136" s="8">
        <v>127</v>
      </c>
      <c r="B136" s="8" t="s">
        <v>145</v>
      </c>
      <c r="C136" s="8">
        <v>396.8</v>
      </c>
      <c r="D136" s="8">
        <v>0</v>
      </c>
      <c r="E136" s="8">
        <v>396.8</v>
      </c>
      <c r="F136" s="9"/>
      <c r="G136" s="9">
        <f t="shared" si="5"/>
        <v>39375.5</v>
      </c>
      <c r="H136" s="38">
        <v>39375.5</v>
      </c>
      <c r="I136" s="9">
        <f t="shared" si="3"/>
        <v>39375.5</v>
      </c>
      <c r="J136" s="9">
        <v>27134.36</v>
      </c>
      <c r="K136" s="9"/>
      <c r="L136" s="9">
        <f t="shared" si="4"/>
        <v>12241.14</v>
      </c>
      <c r="M136" s="9"/>
    </row>
    <row r="137" spans="1:13" ht="12.75">
      <c r="A137" s="8">
        <v>128</v>
      </c>
      <c r="B137" s="8" t="s">
        <v>146</v>
      </c>
      <c r="C137" s="8">
        <v>471.6</v>
      </c>
      <c r="D137" s="8">
        <v>0</v>
      </c>
      <c r="E137" s="8">
        <v>471.6</v>
      </c>
      <c r="F137" s="9"/>
      <c r="G137" s="9">
        <f t="shared" si="5"/>
        <v>37973.23</v>
      </c>
      <c r="H137" s="38">
        <v>37973.23</v>
      </c>
      <c r="I137" s="9">
        <f t="shared" si="3"/>
        <v>37973.23</v>
      </c>
      <c r="J137" s="9">
        <v>17406.39</v>
      </c>
      <c r="K137" s="9"/>
      <c r="L137" s="9">
        <f t="shared" si="4"/>
        <v>20566.840000000004</v>
      </c>
      <c r="M137" s="9"/>
    </row>
    <row r="138" spans="1:13" ht="12.75">
      <c r="A138" s="8">
        <v>129</v>
      </c>
      <c r="B138" s="8" t="s">
        <v>359</v>
      </c>
      <c r="C138" s="8">
        <v>399.5</v>
      </c>
      <c r="D138" s="8">
        <v>0</v>
      </c>
      <c r="E138" s="8">
        <v>399.5</v>
      </c>
      <c r="F138" s="9">
        <v>-1510.85</v>
      </c>
      <c r="G138" s="9">
        <f t="shared" si="5"/>
        <v>23266.829999999998</v>
      </c>
      <c r="H138" s="38">
        <v>21755.98</v>
      </c>
      <c r="I138" s="9">
        <f aca="true" t="shared" si="6" ref="I138:I201">H138+M138</f>
        <v>21755.98</v>
      </c>
      <c r="J138" s="9">
        <v>10556.84</v>
      </c>
      <c r="K138" s="9"/>
      <c r="L138" s="9">
        <f aca="true" t="shared" si="7" ref="L138:L201">I138-J138-K138</f>
        <v>11199.14</v>
      </c>
      <c r="M138" s="9"/>
    </row>
    <row r="139" spans="1:13" ht="12.75">
      <c r="A139" s="8">
        <v>130</v>
      </c>
      <c r="B139" s="8" t="s">
        <v>147</v>
      </c>
      <c r="C139" s="8">
        <v>657.6</v>
      </c>
      <c r="D139" s="8"/>
      <c r="E139" s="8">
        <v>657.6</v>
      </c>
      <c r="F139" s="9"/>
      <c r="G139" s="9">
        <f t="shared" si="5"/>
        <v>77386.37</v>
      </c>
      <c r="H139" s="38">
        <v>77386.37</v>
      </c>
      <c r="I139" s="9">
        <f t="shared" si="6"/>
        <v>67680.19399999999</v>
      </c>
      <c r="J139" s="9">
        <v>61876.84</v>
      </c>
      <c r="K139" s="9"/>
      <c r="L139" s="9">
        <f t="shared" si="7"/>
        <v>5803.353999999992</v>
      </c>
      <c r="M139" s="9">
        <f>(-3.69*4)*C139</f>
        <v>-9706.176</v>
      </c>
    </row>
    <row r="140" spans="1:13" ht="12.75">
      <c r="A140" s="8">
        <v>131</v>
      </c>
      <c r="B140" s="8" t="s">
        <v>148</v>
      </c>
      <c r="C140" s="8">
        <v>655.8</v>
      </c>
      <c r="D140" s="8"/>
      <c r="E140" s="8">
        <v>655.8</v>
      </c>
      <c r="F140" s="9">
        <v>-1837.6</v>
      </c>
      <c r="G140" s="9">
        <f t="shared" si="5"/>
        <v>78869.39</v>
      </c>
      <c r="H140" s="38">
        <v>77031.79</v>
      </c>
      <c r="I140" s="9">
        <f t="shared" si="6"/>
        <v>77031.79</v>
      </c>
      <c r="J140" s="9">
        <v>130550.96</v>
      </c>
      <c r="K140" s="9"/>
      <c r="L140" s="9">
        <f t="shared" si="7"/>
        <v>-53519.17000000001</v>
      </c>
      <c r="M140" s="9"/>
    </row>
    <row r="141" spans="1:13" ht="12.75">
      <c r="A141" s="8">
        <v>132</v>
      </c>
      <c r="B141" s="8" t="s">
        <v>149</v>
      </c>
      <c r="C141" s="8">
        <v>2003.9</v>
      </c>
      <c r="D141" s="8"/>
      <c r="E141" s="8">
        <v>2003.9</v>
      </c>
      <c r="F141" s="9"/>
      <c r="G141" s="9">
        <f aca="true" t="shared" si="8" ref="G141:G204">H141-F141</f>
        <v>240307.68</v>
      </c>
      <c r="H141" s="38">
        <v>240307.68</v>
      </c>
      <c r="I141" s="9">
        <f t="shared" si="6"/>
        <v>240307.68</v>
      </c>
      <c r="J141" s="9">
        <v>227751.23</v>
      </c>
      <c r="K141" s="9"/>
      <c r="L141" s="9">
        <f t="shared" si="7"/>
        <v>12556.449999999983</v>
      </c>
      <c r="M141" s="9"/>
    </row>
    <row r="142" spans="1:13" ht="12.75">
      <c r="A142" s="8">
        <v>133</v>
      </c>
      <c r="B142" s="8" t="s">
        <v>150</v>
      </c>
      <c r="C142" s="8">
        <v>521.5</v>
      </c>
      <c r="D142" s="8">
        <v>0</v>
      </c>
      <c r="E142" s="8">
        <v>521.5</v>
      </c>
      <c r="F142" s="9">
        <v>-22696.04</v>
      </c>
      <c r="G142" s="9">
        <f t="shared" si="8"/>
        <v>54193.54</v>
      </c>
      <c r="H142" s="38">
        <v>31497.5</v>
      </c>
      <c r="I142" s="9">
        <f t="shared" si="6"/>
        <v>31497.5</v>
      </c>
      <c r="J142" s="9">
        <v>27737.32</v>
      </c>
      <c r="K142" s="9"/>
      <c r="L142" s="9">
        <f t="shared" si="7"/>
        <v>3760.1800000000003</v>
      </c>
      <c r="M142" s="9"/>
    </row>
    <row r="143" spans="1:13" ht="12.75">
      <c r="A143" s="8">
        <v>134</v>
      </c>
      <c r="B143" s="8" t="s">
        <v>151</v>
      </c>
      <c r="C143" s="8">
        <v>498.9</v>
      </c>
      <c r="D143" s="8">
        <v>0</v>
      </c>
      <c r="E143" s="8">
        <v>498.9</v>
      </c>
      <c r="F143" s="9"/>
      <c r="G143" s="9">
        <f t="shared" si="8"/>
        <v>50348.98</v>
      </c>
      <c r="H143" s="38">
        <v>50348.98</v>
      </c>
      <c r="I143" s="9">
        <f t="shared" si="6"/>
        <v>50348.98</v>
      </c>
      <c r="J143" s="9">
        <v>43056.58</v>
      </c>
      <c r="K143" s="9"/>
      <c r="L143" s="9">
        <f t="shared" si="7"/>
        <v>7292.4000000000015</v>
      </c>
      <c r="M143" s="9"/>
    </row>
    <row r="144" spans="1:13" ht="12.75">
      <c r="A144" s="8">
        <v>135</v>
      </c>
      <c r="B144" s="8" t="s">
        <v>152</v>
      </c>
      <c r="C144" s="8">
        <v>3294.3</v>
      </c>
      <c r="D144" s="8">
        <v>342</v>
      </c>
      <c r="E144" s="8">
        <v>3636.3</v>
      </c>
      <c r="F144" s="9"/>
      <c r="G144" s="9">
        <f t="shared" si="8"/>
        <v>422247.16</v>
      </c>
      <c r="H144" s="38">
        <v>422247.16</v>
      </c>
      <c r="I144" s="9">
        <f t="shared" si="6"/>
        <v>422247.16</v>
      </c>
      <c r="J144" s="9">
        <v>302884.41</v>
      </c>
      <c r="K144" s="9">
        <v>1400</v>
      </c>
      <c r="L144" s="9">
        <f t="shared" si="7"/>
        <v>117962.75</v>
      </c>
      <c r="M144" s="9"/>
    </row>
    <row r="145" spans="1:13" ht="12.75">
      <c r="A145" s="8">
        <v>136</v>
      </c>
      <c r="B145" s="8" t="s">
        <v>153</v>
      </c>
      <c r="C145" s="8">
        <v>468.4</v>
      </c>
      <c r="D145" s="8">
        <v>0</v>
      </c>
      <c r="E145" s="8">
        <v>468.4</v>
      </c>
      <c r="F145" s="9"/>
      <c r="G145" s="9">
        <f t="shared" si="8"/>
        <v>47327.13</v>
      </c>
      <c r="H145" s="38">
        <v>47327.13</v>
      </c>
      <c r="I145" s="9">
        <f t="shared" si="6"/>
        <v>47327.13</v>
      </c>
      <c r="J145" s="9">
        <v>25948.07</v>
      </c>
      <c r="K145" s="9"/>
      <c r="L145" s="9">
        <f t="shared" si="7"/>
        <v>21379.059999999998</v>
      </c>
      <c r="M145" s="9"/>
    </row>
    <row r="146" spans="1:13" ht="12.75">
      <c r="A146" s="8">
        <v>137</v>
      </c>
      <c r="B146" s="8" t="s">
        <v>154</v>
      </c>
      <c r="C146" s="8">
        <v>465.5</v>
      </c>
      <c r="D146" s="8">
        <v>0</v>
      </c>
      <c r="E146" s="8">
        <v>465.5</v>
      </c>
      <c r="F146" s="9"/>
      <c r="G146" s="9">
        <f t="shared" si="8"/>
        <v>33087.74</v>
      </c>
      <c r="H146" s="38">
        <v>33087.74</v>
      </c>
      <c r="I146" s="9">
        <f t="shared" si="6"/>
        <v>33087.74</v>
      </c>
      <c r="J146" s="9">
        <v>30558.49</v>
      </c>
      <c r="K146" s="9">
        <v>700</v>
      </c>
      <c r="L146" s="9">
        <f t="shared" si="7"/>
        <v>1829.2499999999964</v>
      </c>
      <c r="M146" s="9"/>
    </row>
    <row r="147" spans="1:13" ht="12.75">
      <c r="A147" s="8">
        <v>138</v>
      </c>
      <c r="B147" s="8" t="s">
        <v>155</v>
      </c>
      <c r="C147" s="8">
        <v>405</v>
      </c>
      <c r="D147" s="8">
        <v>0</v>
      </c>
      <c r="E147" s="8">
        <v>405</v>
      </c>
      <c r="F147" s="9"/>
      <c r="G147" s="9">
        <f t="shared" si="8"/>
        <v>44550</v>
      </c>
      <c r="H147" s="38">
        <v>44550</v>
      </c>
      <c r="I147" s="9">
        <f t="shared" si="6"/>
        <v>44550</v>
      </c>
      <c r="J147" s="9">
        <v>29490.97</v>
      </c>
      <c r="K147" s="9">
        <v>800</v>
      </c>
      <c r="L147" s="9">
        <f t="shared" si="7"/>
        <v>14259.029999999999</v>
      </c>
      <c r="M147" s="9"/>
    </row>
    <row r="148" spans="1:13" ht="12.75">
      <c r="A148" s="8">
        <v>139</v>
      </c>
      <c r="B148" s="8" t="s">
        <v>156</v>
      </c>
      <c r="C148" s="8">
        <v>709.8</v>
      </c>
      <c r="D148" s="8">
        <v>0</v>
      </c>
      <c r="E148" s="8">
        <v>709.8</v>
      </c>
      <c r="F148" s="9"/>
      <c r="G148" s="9">
        <f t="shared" si="8"/>
        <v>71633.02</v>
      </c>
      <c r="H148" s="38">
        <v>71633.02</v>
      </c>
      <c r="I148" s="9">
        <f t="shared" si="6"/>
        <v>71633.02</v>
      </c>
      <c r="J148" s="9">
        <v>117709.96</v>
      </c>
      <c r="K148" s="9">
        <v>800</v>
      </c>
      <c r="L148" s="9">
        <f t="shared" si="7"/>
        <v>-46876.94</v>
      </c>
      <c r="M148" s="9"/>
    </row>
    <row r="149" spans="1:13" ht="12.75">
      <c r="A149" s="8">
        <v>140</v>
      </c>
      <c r="B149" s="8" t="s">
        <v>157</v>
      </c>
      <c r="C149" s="8">
        <v>5562.3</v>
      </c>
      <c r="D149" s="8">
        <v>0</v>
      </c>
      <c r="E149" s="8">
        <v>5562.3</v>
      </c>
      <c r="F149" s="9"/>
      <c r="G149" s="9">
        <f t="shared" si="8"/>
        <v>680603.03</v>
      </c>
      <c r="H149" s="38">
        <v>680603.03</v>
      </c>
      <c r="I149" s="9">
        <f t="shared" si="6"/>
        <v>680603.03</v>
      </c>
      <c r="J149" s="9">
        <v>690048.6</v>
      </c>
      <c r="K149" s="9">
        <f>350+28882+57058+2080</f>
        <v>88370</v>
      </c>
      <c r="L149" s="9">
        <f t="shared" si="7"/>
        <v>-97815.56999999995</v>
      </c>
      <c r="M149" s="9"/>
    </row>
    <row r="150" spans="1:13" ht="12.75">
      <c r="A150" s="8">
        <v>141</v>
      </c>
      <c r="B150" s="8" t="s">
        <v>158</v>
      </c>
      <c r="C150" s="8">
        <v>2725.1</v>
      </c>
      <c r="D150" s="8">
        <v>811.7</v>
      </c>
      <c r="E150" s="8">
        <v>3536.8</v>
      </c>
      <c r="F150" s="9"/>
      <c r="G150" s="9">
        <f t="shared" si="8"/>
        <v>418898.6</v>
      </c>
      <c r="H150" s="38">
        <v>418898.6</v>
      </c>
      <c r="I150" s="9">
        <f t="shared" si="6"/>
        <v>418898.6</v>
      </c>
      <c r="J150" s="9">
        <v>404805.82</v>
      </c>
      <c r="K150" s="9"/>
      <c r="L150" s="9">
        <f t="shared" si="7"/>
        <v>14092.77999999997</v>
      </c>
      <c r="M150" s="9"/>
    </row>
    <row r="151" spans="1:13" ht="12.75">
      <c r="A151" s="8">
        <v>142</v>
      </c>
      <c r="B151" s="8" t="s">
        <v>160</v>
      </c>
      <c r="C151" s="8">
        <v>330.4</v>
      </c>
      <c r="D151" s="8">
        <v>0</v>
      </c>
      <c r="E151" s="8">
        <v>330.4</v>
      </c>
      <c r="F151" s="9">
        <v>-3223.64</v>
      </c>
      <c r="G151" s="9">
        <f t="shared" si="8"/>
        <v>33383.65</v>
      </c>
      <c r="H151" s="38">
        <v>30160.01</v>
      </c>
      <c r="I151" s="9">
        <f t="shared" si="6"/>
        <v>30160.01</v>
      </c>
      <c r="J151" s="9">
        <v>17775.83</v>
      </c>
      <c r="K151" s="9"/>
      <c r="L151" s="9">
        <f t="shared" si="7"/>
        <v>12384.179999999997</v>
      </c>
      <c r="M151" s="9"/>
    </row>
    <row r="152" spans="1:13" ht="12.75">
      <c r="A152" s="8">
        <v>143</v>
      </c>
      <c r="B152" s="8" t="s">
        <v>161</v>
      </c>
      <c r="C152" s="8">
        <v>506.5</v>
      </c>
      <c r="D152" s="8">
        <v>0</v>
      </c>
      <c r="E152" s="8">
        <v>506.5</v>
      </c>
      <c r="F152" s="9"/>
      <c r="G152" s="9">
        <f t="shared" si="8"/>
        <v>50629.74</v>
      </c>
      <c r="H152" s="38">
        <v>50629.74</v>
      </c>
      <c r="I152" s="9">
        <f t="shared" si="6"/>
        <v>50629.74</v>
      </c>
      <c r="J152" s="9">
        <v>27771.12</v>
      </c>
      <c r="K152" s="9"/>
      <c r="L152" s="9">
        <f t="shared" si="7"/>
        <v>22858.62</v>
      </c>
      <c r="M152" s="9"/>
    </row>
    <row r="153" spans="1:13" ht="12.75">
      <c r="A153" s="8">
        <v>144</v>
      </c>
      <c r="B153" s="8" t="s">
        <v>163</v>
      </c>
      <c r="C153" s="8">
        <v>479.1</v>
      </c>
      <c r="D153" s="8">
        <v>0</v>
      </c>
      <c r="E153" s="8">
        <v>479.1</v>
      </c>
      <c r="F153" s="9"/>
      <c r="G153" s="9">
        <f t="shared" si="8"/>
        <v>40627.68</v>
      </c>
      <c r="H153" s="38">
        <v>40627.68</v>
      </c>
      <c r="I153" s="9">
        <f t="shared" si="6"/>
        <v>40627.68</v>
      </c>
      <c r="J153" s="9">
        <v>48351.52</v>
      </c>
      <c r="K153" s="9"/>
      <c r="L153" s="9">
        <f t="shared" si="7"/>
        <v>-7723.8399999999965</v>
      </c>
      <c r="M153" s="9"/>
    </row>
    <row r="154" spans="1:13" ht="12.75">
      <c r="A154" s="8">
        <v>145</v>
      </c>
      <c r="B154" s="8" t="s">
        <v>164</v>
      </c>
      <c r="C154" s="8">
        <v>5821.7</v>
      </c>
      <c r="D154" s="8">
        <v>143.1</v>
      </c>
      <c r="E154" s="8">
        <v>5964.8</v>
      </c>
      <c r="F154" s="9"/>
      <c r="G154" s="9">
        <f t="shared" si="8"/>
        <v>729137.16</v>
      </c>
      <c r="H154" s="38">
        <v>729137.16</v>
      </c>
      <c r="I154" s="9">
        <f t="shared" si="6"/>
        <v>730061.16</v>
      </c>
      <c r="J154" s="9">
        <v>877701.72</v>
      </c>
      <c r="K154" s="9"/>
      <c r="L154" s="9">
        <f t="shared" si="7"/>
        <v>-147640.55999999994</v>
      </c>
      <c r="M154" s="9">
        <f>308*3</f>
        <v>924</v>
      </c>
    </row>
    <row r="155" spans="1:13" ht="12.75">
      <c r="A155" s="8">
        <v>146</v>
      </c>
      <c r="B155" s="8" t="s">
        <v>165</v>
      </c>
      <c r="C155" s="8">
        <v>885</v>
      </c>
      <c r="D155" s="8">
        <v>95.7</v>
      </c>
      <c r="E155" s="8">
        <v>980.7</v>
      </c>
      <c r="F155" s="9">
        <v>-27992.51</v>
      </c>
      <c r="G155" s="9">
        <f t="shared" si="8"/>
        <v>118526.14</v>
      </c>
      <c r="H155" s="38">
        <v>90533.63</v>
      </c>
      <c r="I155" s="9">
        <f t="shared" si="6"/>
        <v>90533.63</v>
      </c>
      <c r="J155" s="9">
        <v>167079.1</v>
      </c>
      <c r="K155" s="9">
        <v>1040</v>
      </c>
      <c r="L155" s="9">
        <f t="shared" si="7"/>
        <v>-77585.47</v>
      </c>
      <c r="M155" s="9"/>
    </row>
    <row r="156" spans="1:13" ht="12.75">
      <c r="A156" s="8">
        <v>147</v>
      </c>
      <c r="B156" s="8" t="s">
        <v>166</v>
      </c>
      <c r="C156" s="8">
        <v>4569.7</v>
      </c>
      <c r="D156" s="8">
        <v>0</v>
      </c>
      <c r="E156" s="8">
        <v>4569.7</v>
      </c>
      <c r="F156" s="9"/>
      <c r="G156" s="9">
        <f t="shared" si="8"/>
        <v>536665.57</v>
      </c>
      <c r="H156" s="38">
        <v>536665.57</v>
      </c>
      <c r="I156" s="9">
        <f t="shared" si="6"/>
        <v>537589.57</v>
      </c>
      <c r="J156" s="9">
        <v>648508.88</v>
      </c>
      <c r="K156" s="9">
        <v>2080</v>
      </c>
      <c r="L156" s="9">
        <f t="shared" si="7"/>
        <v>-112999.31000000006</v>
      </c>
      <c r="M156" s="9">
        <f>308*3</f>
        <v>924</v>
      </c>
    </row>
    <row r="157" spans="1:13" ht="12.75">
      <c r="A157" s="8">
        <v>148</v>
      </c>
      <c r="B157" s="8" t="s">
        <v>167</v>
      </c>
      <c r="C157" s="8">
        <v>4413.9</v>
      </c>
      <c r="D157" s="8">
        <v>95.7</v>
      </c>
      <c r="E157" s="8">
        <v>4509.6</v>
      </c>
      <c r="F157" s="9"/>
      <c r="G157" s="9">
        <f t="shared" si="8"/>
        <v>530148.58</v>
      </c>
      <c r="H157" s="38">
        <v>530148.58</v>
      </c>
      <c r="I157" s="9">
        <f t="shared" si="6"/>
        <v>530148.58</v>
      </c>
      <c r="J157" s="9">
        <v>717824.15</v>
      </c>
      <c r="K157" s="9">
        <v>2080</v>
      </c>
      <c r="L157" s="9">
        <f t="shared" si="7"/>
        <v>-189755.57000000007</v>
      </c>
      <c r="M157" s="9"/>
    </row>
    <row r="158" spans="1:13" ht="12.75">
      <c r="A158" s="8">
        <v>149</v>
      </c>
      <c r="B158" s="8" t="s">
        <v>168</v>
      </c>
      <c r="C158" s="8">
        <v>5240.9</v>
      </c>
      <c r="D158" s="8"/>
      <c r="E158" s="8">
        <v>5240.9</v>
      </c>
      <c r="F158" s="9">
        <v>-155904.77</v>
      </c>
      <c r="G158" s="9">
        <f t="shared" si="8"/>
        <v>629376.02</v>
      </c>
      <c r="H158" s="38">
        <v>473471.25</v>
      </c>
      <c r="I158" s="9">
        <f t="shared" si="6"/>
        <v>474395.25</v>
      </c>
      <c r="J158" s="9">
        <v>613583.67</v>
      </c>
      <c r="K158" s="9">
        <v>2080</v>
      </c>
      <c r="L158" s="9">
        <f t="shared" si="7"/>
        <v>-141268.42000000004</v>
      </c>
      <c r="M158" s="9">
        <f>308*3</f>
        <v>924</v>
      </c>
    </row>
    <row r="159" spans="1:13" ht="12.75">
      <c r="A159" s="8">
        <v>150</v>
      </c>
      <c r="B159" s="8" t="s">
        <v>376</v>
      </c>
      <c r="C159" s="8">
        <v>2520.5</v>
      </c>
      <c r="D159" s="8"/>
      <c r="E159" s="8">
        <v>2520.5</v>
      </c>
      <c r="F159" s="9"/>
      <c r="G159" s="9">
        <f t="shared" si="8"/>
        <v>104651.16</v>
      </c>
      <c r="H159" s="38">
        <v>104651.16</v>
      </c>
      <c r="I159" s="9">
        <f t="shared" si="6"/>
        <v>104651.16</v>
      </c>
      <c r="J159" s="9">
        <v>46305.37</v>
      </c>
      <c r="K159" s="9">
        <v>750</v>
      </c>
      <c r="L159" s="9">
        <f t="shared" si="7"/>
        <v>57595.79</v>
      </c>
      <c r="M159" s="9"/>
    </row>
    <row r="160" spans="1:13" ht="12.75">
      <c r="A160" s="8">
        <v>151</v>
      </c>
      <c r="B160" s="8" t="s">
        <v>169</v>
      </c>
      <c r="C160" s="8">
        <v>6039.1</v>
      </c>
      <c r="D160" s="8">
        <v>0</v>
      </c>
      <c r="E160" s="8">
        <v>6039.1</v>
      </c>
      <c r="F160" s="9"/>
      <c r="G160" s="9">
        <f t="shared" si="8"/>
        <v>737494.89</v>
      </c>
      <c r="H160" s="38">
        <v>737494.89</v>
      </c>
      <c r="I160" s="9">
        <f t="shared" si="6"/>
        <v>737494.89</v>
      </c>
      <c r="J160" s="9">
        <v>667713.01</v>
      </c>
      <c r="K160" s="9">
        <v>1040</v>
      </c>
      <c r="L160" s="9">
        <f t="shared" si="7"/>
        <v>68741.88</v>
      </c>
      <c r="M160" s="9"/>
    </row>
    <row r="161" spans="1:13" ht="12.75">
      <c r="A161" s="8">
        <v>152</v>
      </c>
      <c r="B161" s="8" t="s">
        <v>170</v>
      </c>
      <c r="C161" s="8">
        <v>504.3</v>
      </c>
      <c r="D161" s="8">
        <v>115.3</v>
      </c>
      <c r="E161" s="8">
        <v>619.6</v>
      </c>
      <c r="F161" s="9">
        <v>-5556.78</v>
      </c>
      <c r="G161" s="9">
        <f t="shared" si="8"/>
        <v>68453.39</v>
      </c>
      <c r="H161" s="38">
        <v>62896.61</v>
      </c>
      <c r="I161" s="9">
        <f t="shared" si="6"/>
        <v>62896.61</v>
      </c>
      <c r="J161" s="9">
        <v>56019.36</v>
      </c>
      <c r="K161" s="9"/>
      <c r="L161" s="9">
        <f t="shared" si="7"/>
        <v>6877.25</v>
      </c>
      <c r="M161" s="9"/>
    </row>
    <row r="162" spans="1:13" ht="12.75">
      <c r="A162" s="8">
        <v>153</v>
      </c>
      <c r="B162" s="8" t="s">
        <v>171</v>
      </c>
      <c r="C162" s="8">
        <v>473.8</v>
      </c>
      <c r="D162" s="8"/>
      <c r="E162" s="8">
        <v>473.8</v>
      </c>
      <c r="F162" s="9"/>
      <c r="G162" s="9">
        <f t="shared" si="8"/>
        <v>52345.43</v>
      </c>
      <c r="H162" s="38">
        <v>52345.43</v>
      </c>
      <c r="I162" s="9">
        <f t="shared" si="6"/>
        <v>52345.43</v>
      </c>
      <c r="J162" s="9">
        <v>30079.2</v>
      </c>
      <c r="K162" s="9"/>
      <c r="L162" s="9">
        <f t="shared" si="7"/>
        <v>22266.23</v>
      </c>
      <c r="M162" s="9"/>
    </row>
    <row r="163" spans="1:13" ht="12.75">
      <c r="A163" s="8">
        <v>154</v>
      </c>
      <c r="B163" s="8" t="s">
        <v>173</v>
      </c>
      <c r="C163" s="8">
        <v>2772.7</v>
      </c>
      <c r="D163" s="8">
        <v>518.6</v>
      </c>
      <c r="E163" s="8">
        <v>3291.3</v>
      </c>
      <c r="F163" s="9">
        <v>-36682.36</v>
      </c>
      <c r="G163" s="9">
        <f t="shared" si="8"/>
        <v>374549.89999999997</v>
      </c>
      <c r="H163" s="38">
        <v>337867.54</v>
      </c>
      <c r="I163" s="9">
        <f t="shared" si="6"/>
        <v>337867.54</v>
      </c>
      <c r="J163" s="9">
        <v>315791.6</v>
      </c>
      <c r="K163" s="9"/>
      <c r="L163" s="9">
        <f t="shared" si="7"/>
        <v>22075.940000000002</v>
      </c>
      <c r="M163" s="9"/>
    </row>
    <row r="164" spans="1:13" ht="12.75">
      <c r="A164" s="8">
        <v>155</v>
      </c>
      <c r="B164" s="8" t="s">
        <v>174</v>
      </c>
      <c r="C164" s="8">
        <v>403.6</v>
      </c>
      <c r="D164" s="8">
        <v>0</v>
      </c>
      <c r="E164" s="8">
        <v>403.6</v>
      </c>
      <c r="F164" s="9"/>
      <c r="G164" s="9">
        <f t="shared" si="8"/>
        <v>44202.28</v>
      </c>
      <c r="H164" s="38">
        <v>44202.28</v>
      </c>
      <c r="I164" s="9">
        <f t="shared" si="6"/>
        <v>44202.28</v>
      </c>
      <c r="J164" s="9">
        <v>48315.01</v>
      </c>
      <c r="K164" s="9"/>
      <c r="L164" s="9">
        <f t="shared" si="7"/>
        <v>-4112.730000000003</v>
      </c>
      <c r="M164" s="9"/>
    </row>
    <row r="165" spans="1:13" ht="12.75">
      <c r="A165" s="8">
        <v>156</v>
      </c>
      <c r="B165" s="8" t="s">
        <v>175</v>
      </c>
      <c r="C165" s="8">
        <v>3975.8</v>
      </c>
      <c r="D165" s="8">
        <v>840.1</v>
      </c>
      <c r="E165" s="8">
        <v>4815.9</v>
      </c>
      <c r="F165" s="9"/>
      <c r="G165" s="9">
        <f t="shared" si="8"/>
        <v>556718.04</v>
      </c>
      <c r="H165" s="38">
        <v>556718.04</v>
      </c>
      <c r="I165" s="9">
        <f t="shared" si="6"/>
        <v>556718.04</v>
      </c>
      <c r="J165" s="9">
        <v>409528.42</v>
      </c>
      <c r="K165" s="9">
        <v>2080</v>
      </c>
      <c r="L165" s="9">
        <f t="shared" si="7"/>
        <v>145109.62000000005</v>
      </c>
      <c r="M165" s="9"/>
    </row>
    <row r="166" spans="1:13" ht="12.75">
      <c r="A166" s="8">
        <v>157</v>
      </c>
      <c r="B166" s="8" t="s">
        <v>176</v>
      </c>
      <c r="C166" s="8">
        <v>504.9</v>
      </c>
      <c r="D166" s="8">
        <v>293.3</v>
      </c>
      <c r="E166" s="8">
        <v>798.2</v>
      </c>
      <c r="F166" s="9"/>
      <c r="G166" s="9">
        <f t="shared" si="8"/>
        <v>54086.03</v>
      </c>
      <c r="H166" s="38">
        <v>54086.03</v>
      </c>
      <c r="I166" s="9">
        <f t="shared" si="6"/>
        <v>54086.03</v>
      </c>
      <c r="J166" s="9">
        <v>44612.79</v>
      </c>
      <c r="K166" s="9"/>
      <c r="L166" s="9">
        <f t="shared" si="7"/>
        <v>9473.239999999998</v>
      </c>
      <c r="M166" s="9"/>
    </row>
    <row r="167" spans="1:13" ht="12.75">
      <c r="A167" s="8">
        <v>158</v>
      </c>
      <c r="B167" s="8" t="s">
        <v>177</v>
      </c>
      <c r="C167" s="8">
        <v>455.8</v>
      </c>
      <c r="D167" s="8">
        <v>0</v>
      </c>
      <c r="E167" s="8">
        <v>455.8</v>
      </c>
      <c r="F167" s="9">
        <v>-10996.15</v>
      </c>
      <c r="G167" s="9">
        <f t="shared" si="8"/>
        <v>45342.94</v>
      </c>
      <c r="H167" s="38">
        <v>34346.79</v>
      </c>
      <c r="I167" s="9">
        <f t="shared" si="6"/>
        <v>34346.79</v>
      </c>
      <c r="J167" s="9">
        <v>61098.92</v>
      </c>
      <c r="K167" s="9"/>
      <c r="L167" s="9">
        <f t="shared" si="7"/>
        <v>-26752.129999999997</v>
      </c>
      <c r="M167" s="9"/>
    </row>
    <row r="168" spans="1:13" ht="12.75">
      <c r="A168" s="8">
        <v>159</v>
      </c>
      <c r="B168" s="8" t="s">
        <v>178</v>
      </c>
      <c r="C168" s="8">
        <v>517.5</v>
      </c>
      <c r="D168" s="8">
        <v>0</v>
      </c>
      <c r="E168" s="8">
        <v>517.5</v>
      </c>
      <c r="F168" s="9"/>
      <c r="G168" s="9">
        <f t="shared" si="8"/>
        <v>57173.4</v>
      </c>
      <c r="H168" s="38">
        <v>57173.4</v>
      </c>
      <c r="I168" s="9">
        <f t="shared" si="6"/>
        <v>57173.4</v>
      </c>
      <c r="J168" s="9">
        <v>35988.31</v>
      </c>
      <c r="K168" s="9"/>
      <c r="L168" s="9">
        <f t="shared" si="7"/>
        <v>21185.090000000004</v>
      </c>
      <c r="M168" s="9"/>
    </row>
    <row r="169" spans="1:13" ht="12.75">
      <c r="A169" s="8">
        <v>160</v>
      </c>
      <c r="B169" s="8" t="s">
        <v>179</v>
      </c>
      <c r="C169" s="8">
        <v>462.1</v>
      </c>
      <c r="D169" s="8">
        <v>0</v>
      </c>
      <c r="E169" s="8">
        <v>462.1</v>
      </c>
      <c r="F169" s="9"/>
      <c r="G169" s="9">
        <f t="shared" si="8"/>
        <v>45969.71</v>
      </c>
      <c r="H169" s="38">
        <v>45969.71</v>
      </c>
      <c r="I169" s="9">
        <f t="shared" si="6"/>
        <v>45969.71</v>
      </c>
      <c r="J169" s="9">
        <v>54868.78</v>
      </c>
      <c r="K169" s="9"/>
      <c r="L169" s="9">
        <f t="shared" si="7"/>
        <v>-8899.07</v>
      </c>
      <c r="M169" s="9"/>
    </row>
    <row r="170" spans="1:13" ht="12.75">
      <c r="A170" s="8">
        <v>161</v>
      </c>
      <c r="B170" s="8" t="s">
        <v>180</v>
      </c>
      <c r="C170" s="8">
        <v>383.1</v>
      </c>
      <c r="D170" s="8">
        <v>0</v>
      </c>
      <c r="E170" s="8">
        <v>383.1</v>
      </c>
      <c r="F170" s="9">
        <v>-161.2</v>
      </c>
      <c r="G170" s="9">
        <f t="shared" si="8"/>
        <v>21744.760000000002</v>
      </c>
      <c r="H170" s="38">
        <v>21583.56</v>
      </c>
      <c r="I170" s="9">
        <f t="shared" si="6"/>
        <v>21583.56</v>
      </c>
      <c r="J170" s="9">
        <v>11315.85</v>
      </c>
      <c r="K170" s="9"/>
      <c r="L170" s="9">
        <f t="shared" si="7"/>
        <v>10267.710000000001</v>
      </c>
      <c r="M170" s="9"/>
    </row>
    <row r="171" spans="1:13" ht="12.75">
      <c r="A171" s="8">
        <v>162</v>
      </c>
      <c r="B171" s="8" t="s">
        <v>181</v>
      </c>
      <c r="C171" s="8">
        <v>1422</v>
      </c>
      <c r="D171" s="8">
        <v>337</v>
      </c>
      <c r="E171" s="8">
        <v>1759</v>
      </c>
      <c r="F171" s="9"/>
      <c r="G171" s="9">
        <f t="shared" si="8"/>
        <v>135161.56</v>
      </c>
      <c r="H171" s="38">
        <v>135161.56</v>
      </c>
      <c r="I171" s="9">
        <f t="shared" si="6"/>
        <v>135161.56</v>
      </c>
      <c r="J171" s="9">
        <v>124114.98</v>
      </c>
      <c r="K171" s="9"/>
      <c r="L171" s="9">
        <f t="shared" si="7"/>
        <v>11046.580000000002</v>
      </c>
      <c r="M171" s="9"/>
    </row>
    <row r="172" spans="1:13" ht="12.75">
      <c r="A172" s="8">
        <v>163</v>
      </c>
      <c r="B172" s="8" t="s">
        <v>182</v>
      </c>
      <c r="C172" s="8">
        <v>629</v>
      </c>
      <c r="D172" s="8"/>
      <c r="E172" s="8">
        <v>629</v>
      </c>
      <c r="F172" s="9"/>
      <c r="G172" s="9">
        <f t="shared" si="8"/>
        <v>69491.92</v>
      </c>
      <c r="H172" s="38">
        <v>69491.92</v>
      </c>
      <c r="I172" s="9">
        <f t="shared" si="6"/>
        <v>69491.92</v>
      </c>
      <c r="J172" s="9">
        <v>131333.48</v>
      </c>
      <c r="K172" s="9"/>
      <c r="L172" s="9">
        <f t="shared" si="7"/>
        <v>-61841.56000000001</v>
      </c>
      <c r="M172" s="9"/>
    </row>
    <row r="173" spans="1:13" ht="12.75">
      <c r="A173" s="8">
        <v>164</v>
      </c>
      <c r="B173" s="8" t="s">
        <v>183</v>
      </c>
      <c r="C173" s="8">
        <v>539.9</v>
      </c>
      <c r="D173" s="8">
        <v>0</v>
      </c>
      <c r="E173" s="8">
        <v>539.9</v>
      </c>
      <c r="F173" s="9"/>
      <c r="G173" s="9">
        <f t="shared" si="8"/>
        <v>53968.41</v>
      </c>
      <c r="H173" s="38">
        <v>53968.41</v>
      </c>
      <c r="I173" s="9">
        <f t="shared" si="6"/>
        <v>53968.41</v>
      </c>
      <c r="J173" s="9">
        <v>31779.15</v>
      </c>
      <c r="K173" s="9"/>
      <c r="L173" s="9">
        <f t="shared" si="7"/>
        <v>22189.260000000002</v>
      </c>
      <c r="M173" s="9"/>
    </row>
    <row r="174" spans="1:13" ht="12.75">
      <c r="A174" s="8">
        <v>165</v>
      </c>
      <c r="B174" s="8" t="s">
        <v>184</v>
      </c>
      <c r="C174" s="8">
        <v>2019.5</v>
      </c>
      <c r="D174" s="8"/>
      <c r="E174" s="8">
        <v>2019.5</v>
      </c>
      <c r="F174" s="9">
        <v>-12048.53</v>
      </c>
      <c r="G174" s="9">
        <f t="shared" si="8"/>
        <v>223114.38999999998</v>
      </c>
      <c r="H174" s="38">
        <v>211065.86</v>
      </c>
      <c r="I174" s="9">
        <f t="shared" si="6"/>
        <v>211065.86</v>
      </c>
      <c r="J174" s="9">
        <v>205657.41</v>
      </c>
      <c r="K174" s="9"/>
      <c r="L174" s="9">
        <f t="shared" si="7"/>
        <v>5408.4499999999825</v>
      </c>
      <c r="M174" s="9"/>
    </row>
    <row r="175" spans="1:13" ht="12.75">
      <c r="A175" s="8">
        <v>166</v>
      </c>
      <c r="B175" s="8" t="s">
        <v>185</v>
      </c>
      <c r="C175" s="8">
        <v>2006.8</v>
      </c>
      <c r="D175" s="8"/>
      <c r="E175" s="8">
        <v>2006.8</v>
      </c>
      <c r="F175" s="9"/>
      <c r="G175" s="9">
        <f t="shared" si="8"/>
        <v>225403.79</v>
      </c>
      <c r="H175" s="38">
        <v>225403.79</v>
      </c>
      <c r="I175" s="9">
        <f t="shared" si="6"/>
        <v>228466.79</v>
      </c>
      <c r="J175" s="9">
        <v>186592.73</v>
      </c>
      <c r="K175" s="9"/>
      <c r="L175" s="9">
        <f t="shared" si="7"/>
        <v>41874.06</v>
      </c>
      <c r="M175" s="9">
        <f>1021*3</f>
        <v>3063</v>
      </c>
    </row>
    <row r="176" spans="1:13" ht="12.75">
      <c r="A176" s="8">
        <v>167</v>
      </c>
      <c r="B176" s="8" t="s">
        <v>187</v>
      </c>
      <c r="C176" s="8">
        <v>627.9</v>
      </c>
      <c r="D176" s="8"/>
      <c r="E176" s="8">
        <v>627.9</v>
      </c>
      <c r="F176" s="9"/>
      <c r="G176" s="9">
        <f t="shared" si="8"/>
        <v>69370.39</v>
      </c>
      <c r="H176" s="38">
        <v>69370.39</v>
      </c>
      <c r="I176" s="9">
        <f t="shared" si="6"/>
        <v>67053.439</v>
      </c>
      <c r="J176" s="9">
        <v>83542.91</v>
      </c>
      <c r="K176" s="9"/>
      <c r="L176" s="9">
        <f t="shared" si="7"/>
        <v>-16489.471000000005</v>
      </c>
      <c r="M176" s="9">
        <f>(-3.69*E176)*1</f>
        <v>-2316.951</v>
      </c>
    </row>
    <row r="177" spans="1:13" ht="12.75">
      <c r="A177" s="8">
        <v>168</v>
      </c>
      <c r="B177" s="8" t="s">
        <v>188</v>
      </c>
      <c r="C177" s="8">
        <v>406.7</v>
      </c>
      <c r="D177" s="8">
        <v>0</v>
      </c>
      <c r="E177" s="8">
        <v>406.7</v>
      </c>
      <c r="F177" s="9"/>
      <c r="G177" s="9">
        <f t="shared" si="8"/>
        <v>40458.51</v>
      </c>
      <c r="H177" s="38">
        <v>40458.51</v>
      </c>
      <c r="I177" s="9">
        <f t="shared" si="6"/>
        <v>40458.51</v>
      </c>
      <c r="J177" s="9">
        <v>52622.38</v>
      </c>
      <c r="K177" s="9"/>
      <c r="L177" s="9">
        <f t="shared" si="7"/>
        <v>-12163.869999999995</v>
      </c>
      <c r="M177" s="9"/>
    </row>
    <row r="178" spans="1:13" ht="12.75">
      <c r="A178" s="8">
        <v>169</v>
      </c>
      <c r="B178" s="8" t="s">
        <v>189</v>
      </c>
      <c r="C178" s="8">
        <v>1288.1</v>
      </c>
      <c r="D178" s="8"/>
      <c r="E178" s="8">
        <v>1288.1</v>
      </c>
      <c r="F178" s="9"/>
      <c r="G178" s="9">
        <f t="shared" si="8"/>
        <v>144679.39</v>
      </c>
      <c r="H178" s="38">
        <v>144679.39</v>
      </c>
      <c r="I178" s="9">
        <f t="shared" si="6"/>
        <v>144679.39</v>
      </c>
      <c r="J178" s="9">
        <v>136305.41</v>
      </c>
      <c r="K178" s="9">
        <v>350</v>
      </c>
      <c r="L178" s="9">
        <f t="shared" si="7"/>
        <v>8023.9800000000105</v>
      </c>
      <c r="M178" s="9"/>
    </row>
    <row r="179" spans="1:13" ht="12.75">
      <c r="A179" s="8">
        <v>170</v>
      </c>
      <c r="B179" s="8" t="s">
        <v>190</v>
      </c>
      <c r="C179" s="8">
        <v>941.1</v>
      </c>
      <c r="D179" s="8"/>
      <c r="E179" s="8">
        <v>941.1</v>
      </c>
      <c r="F179" s="9"/>
      <c r="G179" s="9">
        <f t="shared" si="8"/>
        <v>103972.73</v>
      </c>
      <c r="H179" s="38">
        <v>103972.73</v>
      </c>
      <c r="I179" s="9">
        <f t="shared" si="6"/>
        <v>109473.73</v>
      </c>
      <c r="J179" s="9">
        <v>120464.3</v>
      </c>
      <c r="K179" s="9"/>
      <c r="L179" s="9">
        <f t="shared" si="7"/>
        <v>-10990.570000000007</v>
      </c>
      <c r="M179" s="9">
        <f>(1119*4+1021+4)</f>
        <v>5501</v>
      </c>
    </row>
    <row r="180" spans="1:13" ht="12.75">
      <c r="A180" s="8">
        <v>171</v>
      </c>
      <c r="B180" s="8" t="s">
        <v>191</v>
      </c>
      <c r="C180" s="8">
        <v>397.3</v>
      </c>
      <c r="D180" s="8">
        <v>0</v>
      </c>
      <c r="E180" s="8">
        <v>397.3</v>
      </c>
      <c r="F180" s="9"/>
      <c r="G180" s="9">
        <f t="shared" si="8"/>
        <v>39523.41</v>
      </c>
      <c r="H180" s="38">
        <v>39523.41</v>
      </c>
      <c r="I180" s="9">
        <f t="shared" si="6"/>
        <v>39523.41</v>
      </c>
      <c r="J180" s="9">
        <v>41898.35</v>
      </c>
      <c r="K180" s="9"/>
      <c r="L180" s="9">
        <f t="shared" si="7"/>
        <v>-2374.939999999995</v>
      </c>
      <c r="M180" s="9"/>
    </row>
    <row r="181" spans="1:13" ht="12.75">
      <c r="A181" s="8">
        <v>172</v>
      </c>
      <c r="B181" s="8" t="s">
        <v>192</v>
      </c>
      <c r="C181" s="8">
        <v>594.5</v>
      </c>
      <c r="D181" s="8">
        <v>0</v>
      </c>
      <c r="E181" s="8">
        <v>594.5</v>
      </c>
      <c r="F181" s="9"/>
      <c r="G181" s="9">
        <f t="shared" si="8"/>
        <v>59140.86</v>
      </c>
      <c r="H181" s="38">
        <v>59140.86</v>
      </c>
      <c r="I181" s="9">
        <f t="shared" si="6"/>
        <v>59140.86</v>
      </c>
      <c r="J181" s="9">
        <v>101589.55</v>
      </c>
      <c r="K181" s="9"/>
      <c r="L181" s="9">
        <f t="shared" si="7"/>
        <v>-42448.69</v>
      </c>
      <c r="M181" s="9"/>
    </row>
    <row r="182" spans="1:13" ht="12.75">
      <c r="A182" s="8">
        <v>173</v>
      </c>
      <c r="B182" s="8" t="s">
        <v>193</v>
      </c>
      <c r="C182" s="8">
        <v>1334.9</v>
      </c>
      <c r="D182" s="8"/>
      <c r="E182" s="8">
        <v>1334.9</v>
      </c>
      <c r="F182" s="9">
        <v>-6748.52</v>
      </c>
      <c r="G182" s="9">
        <f t="shared" si="8"/>
        <v>147479.77</v>
      </c>
      <c r="H182" s="38">
        <v>140731.25</v>
      </c>
      <c r="I182" s="9">
        <f t="shared" si="6"/>
        <v>143389.25</v>
      </c>
      <c r="J182" s="9">
        <v>166379.07</v>
      </c>
      <c r="K182" s="9"/>
      <c r="L182" s="9">
        <f t="shared" si="7"/>
        <v>-22989.820000000007</v>
      </c>
      <c r="M182" s="9">
        <f>1329*2</f>
        <v>2658</v>
      </c>
    </row>
    <row r="183" spans="1:13" ht="12.75">
      <c r="A183" s="8">
        <v>174</v>
      </c>
      <c r="B183" s="8" t="s">
        <v>194</v>
      </c>
      <c r="C183" s="8">
        <v>466.4</v>
      </c>
      <c r="D183" s="8">
        <v>0</v>
      </c>
      <c r="E183" s="8">
        <v>466.4</v>
      </c>
      <c r="F183" s="9"/>
      <c r="G183" s="9">
        <f t="shared" si="8"/>
        <v>47125.05</v>
      </c>
      <c r="H183" s="38">
        <v>47125.05</v>
      </c>
      <c r="I183" s="9">
        <f t="shared" si="6"/>
        <v>47125.05</v>
      </c>
      <c r="J183" s="9">
        <v>42827.3</v>
      </c>
      <c r="K183" s="9"/>
      <c r="L183" s="9">
        <f t="shared" si="7"/>
        <v>4297.75</v>
      </c>
      <c r="M183" s="9"/>
    </row>
    <row r="184" spans="1:13" ht="12.75">
      <c r="A184" s="8">
        <v>175</v>
      </c>
      <c r="B184" s="8" t="s">
        <v>195</v>
      </c>
      <c r="C184" s="8">
        <v>606.2</v>
      </c>
      <c r="D184" s="8">
        <v>871.3</v>
      </c>
      <c r="E184" s="8">
        <v>1477.5</v>
      </c>
      <c r="F184" s="9"/>
      <c r="G184" s="9">
        <f t="shared" si="8"/>
        <v>164889</v>
      </c>
      <c r="H184" s="38">
        <v>164889</v>
      </c>
      <c r="I184" s="9">
        <f t="shared" si="6"/>
        <v>167547</v>
      </c>
      <c r="J184" s="9">
        <v>167179.18</v>
      </c>
      <c r="K184" s="9"/>
      <c r="L184" s="9">
        <f t="shared" si="7"/>
        <v>367.820000000007</v>
      </c>
      <c r="M184" s="9">
        <f>1329*2</f>
        <v>2658</v>
      </c>
    </row>
    <row r="185" spans="1:13" ht="12.75">
      <c r="A185" s="8">
        <v>176</v>
      </c>
      <c r="B185" s="8" t="s">
        <v>196</v>
      </c>
      <c r="C185" s="8">
        <v>396.5</v>
      </c>
      <c r="D185" s="8">
        <v>0</v>
      </c>
      <c r="E185" s="8">
        <v>396.5</v>
      </c>
      <c r="F185" s="9"/>
      <c r="G185" s="9">
        <f t="shared" si="8"/>
        <v>38766.7</v>
      </c>
      <c r="H185" s="38">
        <v>38766.7</v>
      </c>
      <c r="I185" s="9">
        <f t="shared" si="6"/>
        <v>38766.7</v>
      </c>
      <c r="J185" s="9">
        <v>29895.19</v>
      </c>
      <c r="K185" s="9"/>
      <c r="L185" s="9">
        <f t="shared" si="7"/>
        <v>8871.509999999998</v>
      </c>
      <c r="M185" s="9"/>
    </row>
    <row r="186" spans="1:13" ht="12.75">
      <c r="A186" s="8">
        <v>177</v>
      </c>
      <c r="B186" s="8" t="s">
        <v>197</v>
      </c>
      <c r="C186" s="8">
        <v>1171.3</v>
      </c>
      <c r="D186" s="8">
        <v>183.1</v>
      </c>
      <c r="E186" s="8">
        <v>1354.4</v>
      </c>
      <c r="F186" s="9"/>
      <c r="G186" s="9">
        <f t="shared" si="8"/>
        <v>149634.11</v>
      </c>
      <c r="H186" s="38">
        <v>149634.11</v>
      </c>
      <c r="I186" s="9">
        <f t="shared" si="6"/>
        <v>159313.11</v>
      </c>
      <c r="J186" s="9">
        <v>201874.92</v>
      </c>
      <c r="K186" s="9"/>
      <c r="L186" s="9">
        <f t="shared" si="7"/>
        <v>-42561.81000000003</v>
      </c>
      <c r="M186" s="9">
        <f>1119*5+1021*4</f>
        <v>9679</v>
      </c>
    </row>
    <row r="187" spans="1:13" ht="12.75">
      <c r="A187" s="8">
        <v>178</v>
      </c>
      <c r="B187" s="8" t="s">
        <v>198</v>
      </c>
      <c r="C187" s="8">
        <v>418.2</v>
      </c>
      <c r="D187" s="8">
        <v>55.9</v>
      </c>
      <c r="E187" s="8">
        <v>474.1</v>
      </c>
      <c r="F187" s="9"/>
      <c r="G187" s="9">
        <f t="shared" si="8"/>
        <v>52378.57</v>
      </c>
      <c r="H187" s="38">
        <v>52378.57</v>
      </c>
      <c r="I187" s="9">
        <f t="shared" si="6"/>
        <v>52378.57</v>
      </c>
      <c r="J187" s="9">
        <v>35728.29</v>
      </c>
      <c r="K187" s="9"/>
      <c r="L187" s="9">
        <f t="shared" si="7"/>
        <v>16650.28</v>
      </c>
      <c r="M187" s="9"/>
    </row>
    <row r="188" spans="1:13" ht="12.75">
      <c r="A188" s="8">
        <v>179</v>
      </c>
      <c r="B188" s="8" t="s">
        <v>199</v>
      </c>
      <c r="C188" s="8">
        <v>471.3</v>
      </c>
      <c r="D188" s="8">
        <v>0</v>
      </c>
      <c r="E188" s="8">
        <v>471.3</v>
      </c>
      <c r="F188" s="9"/>
      <c r="G188" s="9">
        <f t="shared" si="8"/>
        <v>34587.22</v>
      </c>
      <c r="H188" s="38">
        <v>34587.22</v>
      </c>
      <c r="I188" s="9">
        <f t="shared" si="6"/>
        <v>34587.22</v>
      </c>
      <c r="J188" s="9">
        <v>57375.6</v>
      </c>
      <c r="K188" s="9"/>
      <c r="L188" s="9">
        <f t="shared" si="7"/>
        <v>-22788.379999999997</v>
      </c>
      <c r="M188" s="9"/>
    </row>
    <row r="189" spans="1:13" ht="12.75">
      <c r="A189" s="8">
        <v>180</v>
      </c>
      <c r="B189" s="8" t="s">
        <v>200</v>
      </c>
      <c r="C189" s="8">
        <v>511.4</v>
      </c>
      <c r="D189" s="8">
        <v>0</v>
      </c>
      <c r="E189" s="8">
        <v>511.4</v>
      </c>
      <c r="F189" s="9"/>
      <c r="G189" s="9">
        <f t="shared" si="8"/>
        <v>51671.85</v>
      </c>
      <c r="H189" s="38">
        <v>51671.85</v>
      </c>
      <c r="I189" s="9">
        <f t="shared" si="6"/>
        <v>33414.869999999995</v>
      </c>
      <c r="J189" s="9">
        <v>20729.92</v>
      </c>
      <c r="K189" s="9"/>
      <c r="L189" s="9">
        <f t="shared" si="7"/>
        <v>12684.949999999997</v>
      </c>
      <c r="M189" s="9">
        <f>(-3.49*6*C189)+(-3.69*4*C189)</f>
        <v>-18256.98</v>
      </c>
    </row>
    <row r="190" spans="1:13" ht="12.75">
      <c r="A190" s="8">
        <v>181</v>
      </c>
      <c r="B190" s="8" t="s">
        <v>201</v>
      </c>
      <c r="C190" s="8">
        <v>600.6</v>
      </c>
      <c r="D190" s="8">
        <v>0</v>
      </c>
      <c r="E190" s="8">
        <v>600.6</v>
      </c>
      <c r="F190" s="9"/>
      <c r="G190" s="9">
        <f t="shared" si="8"/>
        <v>48360.31</v>
      </c>
      <c r="H190" s="38">
        <v>48360.31</v>
      </c>
      <c r="I190" s="9">
        <f t="shared" si="6"/>
        <v>48360.31</v>
      </c>
      <c r="J190" s="9">
        <v>32400.18</v>
      </c>
      <c r="K190" s="9"/>
      <c r="L190" s="9">
        <f t="shared" si="7"/>
        <v>15960.129999999997</v>
      </c>
      <c r="M190" s="9"/>
    </row>
    <row r="191" spans="1:13" ht="12.75">
      <c r="A191" s="8">
        <v>182</v>
      </c>
      <c r="B191" s="8" t="s">
        <v>202</v>
      </c>
      <c r="C191" s="8">
        <v>470.4</v>
      </c>
      <c r="D191" s="8">
        <v>0</v>
      </c>
      <c r="E191" s="8">
        <v>470.4</v>
      </c>
      <c r="F191" s="9"/>
      <c r="G191" s="9">
        <f t="shared" si="8"/>
        <v>47529.21</v>
      </c>
      <c r="H191" s="38">
        <v>47529.21</v>
      </c>
      <c r="I191" s="9">
        <f t="shared" si="6"/>
        <v>47529.21</v>
      </c>
      <c r="J191" s="9">
        <v>40817.88</v>
      </c>
      <c r="K191" s="9"/>
      <c r="L191" s="9">
        <f t="shared" si="7"/>
        <v>6711.330000000002</v>
      </c>
      <c r="M191" s="9"/>
    </row>
    <row r="192" spans="1:13" ht="12.75">
      <c r="A192" s="8">
        <v>183</v>
      </c>
      <c r="B192" s="8" t="s">
        <v>203</v>
      </c>
      <c r="C192" s="8">
        <v>470.9</v>
      </c>
      <c r="D192" s="8">
        <v>0</v>
      </c>
      <c r="E192" s="8">
        <v>470.9</v>
      </c>
      <c r="F192" s="9"/>
      <c r="G192" s="9">
        <f t="shared" si="8"/>
        <v>37916.87</v>
      </c>
      <c r="H192" s="38">
        <v>37916.87</v>
      </c>
      <c r="I192" s="9">
        <f t="shared" si="6"/>
        <v>37916.87</v>
      </c>
      <c r="J192" s="9">
        <v>22133.85</v>
      </c>
      <c r="K192" s="9"/>
      <c r="L192" s="9">
        <f t="shared" si="7"/>
        <v>15783.020000000004</v>
      </c>
      <c r="M192" s="9"/>
    </row>
    <row r="193" spans="1:13" ht="12.75">
      <c r="A193" s="8">
        <v>184</v>
      </c>
      <c r="B193" s="8" t="s">
        <v>204</v>
      </c>
      <c r="C193" s="8">
        <v>512.9</v>
      </c>
      <c r="D193" s="8">
        <v>0</v>
      </c>
      <c r="E193" s="8">
        <v>512.9</v>
      </c>
      <c r="F193" s="9"/>
      <c r="G193" s="9">
        <f t="shared" si="8"/>
        <v>29932.85</v>
      </c>
      <c r="H193" s="38">
        <v>29932.85</v>
      </c>
      <c r="I193" s="9">
        <f t="shared" si="6"/>
        <v>29932.85</v>
      </c>
      <c r="J193" s="9">
        <v>20480.8</v>
      </c>
      <c r="K193" s="9"/>
      <c r="L193" s="9">
        <f t="shared" si="7"/>
        <v>9452.05</v>
      </c>
      <c r="M193" s="9"/>
    </row>
    <row r="194" spans="1:13" ht="12.75">
      <c r="A194" s="8">
        <v>185</v>
      </c>
      <c r="B194" s="8" t="s">
        <v>205</v>
      </c>
      <c r="C194" s="8">
        <v>470.1</v>
      </c>
      <c r="D194" s="8"/>
      <c r="E194" s="8">
        <v>470.1</v>
      </c>
      <c r="F194" s="9"/>
      <c r="G194" s="9">
        <f t="shared" si="8"/>
        <v>51936.65</v>
      </c>
      <c r="H194" s="38">
        <v>51936.65</v>
      </c>
      <c r="I194" s="9">
        <f t="shared" si="6"/>
        <v>51936.65</v>
      </c>
      <c r="J194" s="9">
        <v>36823.22</v>
      </c>
      <c r="K194" s="9"/>
      <c r="L194" s="9">
        <f t="shared" si="7"/>
        <v>15113.43</v>
      </c>
      <c r="M194" s="9"/>
    </row>
    <row r="195" spans="1:13" ht="12.75">
      <c r="A195" s="8">
        <v>186</v>
      </c>
      <c r="B195" s="8" t="s">
        <v>208</v>
      </c>
      <c r="C195" s="8">
        <v>348</v>
      </c>
      <c r="D195" s="8">
        <v>0</v>
      </c>
      <c r="E195" s="8">
        <v>348</v>
      </c>
      <c r="F195" s="9"/>
      <c r="G195" s="9">
        <f t="shared" si="8"/>
        <v>35161.92</v>
      </c>
      <c r="H195" s="38">
        <v>35161.92</v>
      </c>
      <c r="I195" s="9">
        <f t="shared" si="6"/>
        <v>35161.92</v>
      </c>
      <c r="J195" s="9">
        <v>25301.71</v>
      </c>
      <c r="K195" s="9"/>
      <c r="L195" s="9">
        <f t="shared" si="7"/>
        <v>9860.21</v>
      </c>
      <c r="M195" s="9"/>
    </row>
    <row r="196" spans="1:13" ht="12.75">
      <c r="A196" s="8">
        <v>187</v>
      </c>
      <c r="B196" s="8" t="s">
        <v>209</v>
      </c>
      <c r="C196" s="8">
        <v>7622.5</v>
      </c>
      <c r="D196" s="8">
        <v>159</v>
      </c>
      <c r="E196" s="8">
        <v>7781.5</v>
      </c>
      <c r="F196" s="9"/>
      <c r="G196" s="9">
        <f t="shared" si="8"/>
        <v>947273.72</v>
      </c>
      <c r="H196" s="38">
        <v>947273.72</v>
      </c>
      <c r="I196" s="9">
        <f t="shared" si="6"/>
        <v>947273.72</v>
      </c>
      <c r="J196" s="9">
        <v>856308.04</v>
      </c>
      <c r="K196" s="9">
        <v>300</v>
      </c>
      <c r="L196" s="9">
        <f t="shared" si="7"/>
        <v>90665.67999999993</v>
      </c>
      <c r="M196" s="9"/>
    </row>
    <row r="197" spans="1:13" ht="12.75">
      <c r="A197" s="8">
        <v>188</v>
      </c>
      <c r="B197" s="8" t="s">
        <v>210</v>
      </c>
      <c r="C197" s="8">
        <v>619.3</v>
      </c>
      <c r="D197" s="8"/>
      <c r="E197" s="8">
        <v>619.3</v>
      </c>
      <c r="F197" s="9"/>
      <c r="G197" s="9">
        <f t="shared" si="8"/>
        <v>68420.27</v>
      </c>
      <c r="H197" s="38">
        <v>68420.27</v>
      </c>
      <c r="I197" s="9">
        <f t="shared" si="6"/>
        <v>68420.27</v>
      </c>
      <c r="J197" s="9">
        <v>55480.45</v>
      </c>
      <c r="K197" s="9"/>
      <c r="L197" s="9">
        <f t="shared" si="7"/>
        <v>12939.820000000007</v>
      </c>
      <c r="M197" s="9"/>
    </row>
    <row r="198" spans="1:13" ht="12.75">
      <c r="A198" s="8">
        <v>189</v>
      </c>
      <c r="B198" s="8" t="s">
        <v>211</v>
      </c>
      <c r="C198" s="8">
        <v>394.1</v>
      </c>
      <c r="D198" s="8">
        <v>0</v>
      </c>
      <c r="E198" s="8">
        <v>394.1</v>
      </c>
      <c r="F198" s="9"/>
      <c r="G198" s="9">
        <f t="shared" si="8"/>
        <v>39205.07</v>
      </c>
      <c r="H198" s="38">
        <v>39205.07</v>
      </c>
      <c r="I198" s="9">
        <f t="shared" si="6"/>
        <v>39205.07</v>
      </c>
      <c r="J198" s="9">
        <v>26460.86</v>
      </c>
      <c r="K198" s="9"/>
      <c r="L198" s="9">
        <f t="shared" si="7"/>
        <v>12744.21</v>
      </c>
      <c r="M198" s="9"/>
    </row>
    <row r="199" spans="1:13" ht="12.75">
      <c r="A199" s="8">
        <v>190</v>
      </c>
      <c r="B199" s="8" t="s">
        <v>212</v>
      </c>
      <c r="C199" s="8">
        <v>519.8</v>
      </c>
      <c r="D199" s="8">
        <v>0</v>
      </c>
      <c r="E199" s="8">
        <v>519.8</v>
      </c>
      <c r="F199" s="9">
        <v>-9203.08</v>
      </c>
      <c r="G199" s="9">
        <f t="shared" si="8"/>
        <v>52776.28</v>
      </c>
      <c r="H199" s="38">
        <v>43573.2</v>
      </c>
      <c r="I199" s="9">
        <f t="shared" si="6"/>
        <v>43573.2</v>
      </c>
      <c r="J199" s="9">
        <v>28626.03</v>
      </c>
      <c r="K199" s="9"/>
      <c r="L199" s="9">
        <f t="shared" si="7"/>
        <v>14947.169999999998</v>
      </c>
      <c r="M199" s="9"/>
    </row>
    <row r="200" spans="1:13" ht="12.75">
      <c r="A200" s="8">
        <v>191</v>
      </c>
      <c r="B200" s="8" t="s">
        <v>213</v>
      </c>
      <c r="C200" s="8">
        <v>596.3</v>
      </c>
      <c r="D200" s="8">
        <v>0</v>
      </c>
      <c r="E200" s="8">
        <v>596.3</v>
      </c>
      <c r="F200" s="9"/>
      <c r="G200" s="9">
        <f t="shared" si="8"/>
        <v>60250.16</v>
      </c>
      <c r="H200" s="38">
        <v>60250.16</v>
      </c>
      <c r="I200" s="9">
        <f t="shared" si="6"/>
        <v>63722.16</v>
      </c>
      <c r="J200" s="9">
        <v>115705.98</v>
      </c>
      <c r="K200" s="9"/>
      <c r="L200" s="9">
        <f t="shared" si="7"/>
        <v>-51983.81999999999</v>
      </c>
      <c r="M200" s="9">
        <f>448*5+308*4</f>
        <v>3472</v>
      </c>
    </row>
    <row r="201" spans="1:13" ht="12.75">
      <c r="A201" s="8">
        <v>192</v>
      </c>
      <c r="B201" s="8" t="s">
        <v>214</v>
      </c>
      <c r="C201" s="8">
        <v>388.4</v>
      </c>
      <c r="D201" s="8">
        <v>0</v>
      </c>
      <c r="E201" s="8">
        <v>388.4</v>
      </c>
      <c r="F201" s="9">
        <v>-14249.3</v>
      </c>
      <c r="G201" s="9">
        <f t="shared" si="8"/>
        <v>38638.03</v>
      </c>
      <c r="H201" s="38">
        <v>24388.73</v>
      </c>
      <c r="I201" s="9">
        <f t="shared" si="6"/>
        <v>24388.73</v>
      </c>
      <c r="J201" s="9">
        <v>66330.2</v>
      </c>
      <c r="K201" s="9"/>
      <c r="L201" s="9">
        <f t="shared" si="7"/>
        <v>-41941.47</v>
      </c>
      <c r="M201" s="9"/>
    </row>
    <row r="202" spans="1:13" ht="12.75">
      <c r="A202" s="8">
        <v>193</v>
      </c>
      <c r="B202" s="8" t="s">
        <v>215</v>
      </c>
      <c r="C202" s="8">
        <v>535</v>
      </c>
      <c r="D202" s="8">
        <v>0</v>
      </c>
      <c r="E202" s="8">
        <v>535</v>
      </c>
      <c r="F202" s="9">
        <v>-105215.89</v>
      </c>
      <c r="G202" s="9">
        <f t="shared" si="8"/>
        <v>116022.89</v>
      </c>
      <c r="H202" s="38">
        <v>10807</v>
      </c>
      <c r="I202" s="9">
        <f aca="true" t="shared" si="9" ref="I202:I265">H202+M202</f>
        <v>10807</v>
      </c>
      <c r="J202" s="9">
        <v>26234.82</v>
      </c>
      <c r="K202" s="9">
        <v>300</v>
      </c>
      <c r="L202" s="9">
        <f aca="true" t="shared" si="10" ref="L202:L265">I202-J202-K202</f>
        <v>-15727.82</v>
      </c>
      <c r="M202" s="9"/>
    </row>
    <row r="203" spans="1:13" ht="12.75">
      <c r="A203" s="8">
        <v>194</v>
      </c>
      <c r="B203" s="8" t="s">
        <v>216</v>
      </c>
      <c r="C203" s="8">
        <v>582.7</v>
      </c>
      <c r="D203" s="8">
        <v>0</v>
      </c>
      <c r="E203" s="8">
        <v>582.7</v>
      </c>
      <c r="F203" s="9"/>
      <c r="G203" s="9">
        <f t="shared" si="8"/>
        <v>58876</v>
      </c>
      <c r="H203" s="38">
        <v>58876</v>
      </c>
      <c r="I203" s="9">
        <f t="shared" si="9"/>
        <v>58876</v>
      </c>
      <c r="J203" s="9">
        <v>47653.79</v>
      </c>
      <c r="K203" s="9"/>
      <c r="L203" s="9">
        <f t="shared" si="10"/>
        <v>11222.21</v>
      </c>
      <c r="M203" s="9"/>
    </row>
    <row r="204" spans="1:13" ht="12.75">
      <c r="A204" s="8">
        <v>195</v>
      </c>
      <c r="B204" s="8" t="s">
        <v>217</v>
      </c>
      <c r="C204" s="8">
        <v>396.7</v>
      </c>
      <c r="D204" s="8">
        <v>0</v>
      </c>
      <c r="E204" s="8">
        <v>396.7</v>
      </c>
      <c r="F204" s="9">
        <v>-2431.63</v>
      </c>
      <c r="G204" s="9">
        <f t="shared" si="8"/>
        <v>40082.59</v>
      </c>
      <c r="H204" s="38">
        <v>37650.96</v>
      </c>
      <c r="I204" s="9">
        <f t="shared" si="9"/>
        <v>37650.96</v>
      </c>
      <c r="J204" s="9">
        <v>23068.96</v>
      </c>
      <c r="K204" s="9"/>
      <c r="L204" s="9">
        <f t="shared" si="10"/>
        <v>14582</v>
      </c>
      <c r="M204" s="9"/>
    </row>
    <row r="205" spans="1:13" ht="12.75">
      <c r="A205" s="8">
        <v>196</v>
      </c>
      <c r="B205" s="8" t="s">
        <v>219</v>
      </c>
      <c r="C205" s="8">
        <v>353.3</v>
      </c>
      <c r="D205" s="8">
        <v>0</v>
      </c>
      <c r="E205" s="8">
        <v>353.3</v>
      </c>
      <c r="F205" s="9"/>
      <c r="G205" s="9">
        <f aca="true" t="shared" si="11" ref="G205:G268">H205-F205</f>
        <v>20618.59</v>
      </c>
      <c r="H205" s="38">
        <v>20618.59</v>
      </c>
      <c r="I205" s="9">
        <f t="shared" si="9"/>
        <v>20618.59</v>
      </c>
      <c r="J205" s="9">
        <v>10624.45</v>
      </c>
      <c r="K205" s="9"/>
      <c r="L205" s="9">
        <f t="shared" si="10"/>
        <v>9994.14</v>
      </c>
      <c r="M205" s="9"/>
    </row>
    <row r="206" spans="1:13" ht="12.75">
      <c r="A206" s="8">
        <v>197</v>
      </c>
      <c r="B206" s="8" t="s">
        <v>220</v>
      </c>
      <c r="C206" s="8">
        <v>571.3</v>
      </c>
      <c r="D206" s="8">
        <v>0</v>
      </c>
      <c r="E206" s="8">
        <v>571.3</v>
      </c>
      <c r="F206" s="9">
        <v>-55323.24</v>
      </c>
      <c r="G206" s="9">
        <f t="shared" si="11"/>
        <v>66863.45999999999</v>
      </c>
      <c r="H206" s="38">
        <v>11540.22</v>
      </c>
      <c r="I206" s="9">
        <f t="shared" si="9"/>
        <v>11540.22</v>
      </c>
      <c r="J206" s="9">
        <v>37796.4</v>
      </c>
      <c r="K206" s="9"/>
      <c r="L206" s="9">
        <f t="shared" si="10"/>
        <v>-26256.18</v>
      </c>
      <c r="M206" s="9"/>
    </row>
    <row r="207" spans="1:13" ht="12.75">
      <c r="A207" s="8">
        <v>198</v>
      </c>
      <c r="B207" s="8" t="s">
        <v>362</v>
      </c>
      <c r="C207" s="8">
        <f>E207-D207</f>
        <v>121.9</v>
      </c>
      <c r="D207" s="8">
        <v>0</v>
      </c>
      <c r="E207" s="8">
        <v>121.9</v>
      </c>
      <c r="F207" s="9"/>
      <c r="G207" s="9">
        <f t="shared" si="11"/>
        <v>5722.73</v>
      </c>
      <c r="H207" s="38">
        <v>5722.73</v>
      </c>
      <c r="I207" s="9">
        <f t="shared" si="9"/>
        <v>5722.73</v>
      </c>
      <c r="J207" s="9">
        <v>3046.89</v>
      </c>
      <c r="K207" s="9"/>
      <c r="L207" s="9">
        <f t="shared" si="10"/>
        <v>2675.8399999999997</v>
      </c>
      <c r="M207" s="9"/>
    </row>
    <row r="208" spans="1:13" ht="12.75">
      <c r="A208" s="8">
        <v>199</v>
      </c>
      <c r="B208" s="8" t="s">
        <v>221</v>
      </c>
      <c r="C208" s="8">
        <v>162</v>
      </c>
      <c r="D208" s="8">
        <v>0</v>
      </c>
      <c r="E208" s="8">
        <v>162</v>
      </c>
      <c r="F208" s="9"/>
      <c r="G208" s="9">
        <f t="shared" si="11"/>
        <v>11333.52</v>
      </c>
      <c r="H208" s="38">
        <v>11333.52</v>
      </c>
      <c r="I208" s="9">
        <f t="shared" si="9"/>
        <v>11333.52</v>
      </c>
      <c r="J208" s="9">
        <v>3856.91</v>
      </c>
      <c r="K208" s="9"/>
      <c r="L208" s="9">
        <f t="shared" si="10"/>
        <v>7476.610000000001</v>
      </c>
      <c r="M208" s="9"/>
    </row>
    <row r="209" spans="1:13" ht="12.75">
      <c r="A209" s="8">
        <v>200</v>
      </c>
      <c r="B209" s="8" t="s">
        <v>222</v>
      </c>
      <c r="C209" s="8">
        <v>120.9</v>
      </c>
      <c r="D209" s="8">
        <v>0</v>
      </c>
      <c r="E209" s="8">
        <v>120.9</v>
      </c>
      <c r="F209" s="9"/>
      <c r="G209" s="9">
        <f t="shared" si="11"/>
        <v>8458.17</v>
      </c>
      <c r="H209" s="38">
        <v>8458.17</v>
      </c>
      <c r="I209" s="9">
        <f t="shared" si="9"/>
        <v>8458.17</v>
      </c>
      <c r="J209" s="9">
        <v>3026.79</v>
      </c>
      <c r="K209" s="9"/>
      <c r="L209" s="9">
        <f t="shared" si="10"/>
        <v>5431.38</v>
      </c>
      <c r="M209" s="9"/>
    </row>
    <row r="210" spans="1:13" ht="12.75">
      <c r="A210" s="8">
        <v>201</v>
      </c>
      <c r="B210" s="8" t="s">
        <v>223</v>
      </c>
      <c r="C210" s="8">
        <v>672.2</v>
      </c>
      <c r="D210" s="8"/>
      <c r="E210" s="8">
        <v>672.2</v>
      </c>
      <c r="F210" s="9">
        <v>-1810.96</v>
      </c>
      <c r="G210" s="9">
        <f t="shared" si="11"/>
        <v>77706.28000000001</v>
      </c>
      <c r="H210" s="38">
        <v>75895.32</v>
      </c>
      <c r="I210" s="9">
        <f t="shared" si="9"/>
        <v>61281.69200000001</v>
      </c>
      <c r="J210" s="9">
        <v>93138.26</v>
      </c>
      <c r="K210" s="9"/>
      <c r="L210" s="9">
        <f t="shared" si="10"/>
        <v>-31856.567999999985</v>
      </c>
      <c r="M210" s="9">
        <f>(-3.49*2*C210)+(-3.69*4*C210)</f>
        <v>-14613.628</v>
      </c>
    </row>
    <row r="211" spans="1:13" ht="12.75">
      <c r="A211" s="8">
        <v>202</v>
      </c>
      <c r="B211" s="8" t="s">
        <v>224</v>
      </c>
      <c r="C211" s="8">
        <v>723.7</v>
      </c>
      <c r="D211" s="8"/>
      <c r="E211" s="8">
        <v>723.7</v>
      </c>
      <c r="F211" s="9"/>
      <c r="G211" s="9">
        <f t="shared" si="11"/>
        <v>79954.37</v>
      </c>
      <c r="H211" s="38">
        <v>79954.37</v>
      </c>
      <c r="I211" s="9">
        <f t="shared" si="9"/>
        <v>79954.37</v>
      </c>
      <c r="J211" s="9">
        <v>71552.53</v>
      </c>
      <c r="K211" s="9"/>
      <c r="L211" s="9">
        <f t="shared" si="10"/>
        <v>8401.839999999997</v>
      </c>
      <c r="M211" s="9"/>
    </row>
    <row r="212" spans="1:13" ht="12.75">
      <c r="A212" s="8">
        <v>203</v>
      </c>
      <c r="B212" s="8" t="s">
        <v>225</v>
      </c>
      <c r="C212" s="8">
        <v>715.3</v>
      </c>
      <c r="D212" s="8"/>
      <c r="E212" s="8">
        <v>715.3</v>
      </c>
      <c r="F212" s="9"/>
      <c r="G212" s="9">
        <f t="shared" si="11"/>
        <v>79026.35</v>
      </c>
      <c r="H212" s="38">
        <v>79026.35</v>
      </c>
      <c r="I212" s="9">
        <f t="shared" si="9"/>
        <v>79026.35</v>
      </c>
      <c r="J212" s="9">
        <v>50320.21</v>
      </c>
      <c r="K212" s="9"/>
      <c r="L212" s="9">
        <f t="shared" si="10"/>
        <v>28706.140000000007</v>
      </c>
      <c r="M212" s="9"/>
    </row>
    <row r="213" spans="1:13" ht="12.75">
      <c r="A213" s="8">
        <v>204</v>
      </c>
      <c r="B213" s="8" t="s">
        <v>226</v>
      </c>
      <c r="C213" s="8">
        <v>644.1</v>
      </c>
      <c r="D213" s="8">
        <v>99.5</v>
      </c>
      <c r="E213" s="8">
        <v>743.6</v>
      </c>
      <c r="F213" s="9"/>
      <c r="G213" s="9">
        <f t="shared" si="11"/>
        <v>82152.93</v>
      </c>
      <c r="H213" s="38">
        <v>82152.93</v>
      </c>
      <c r="I213" s="9">
        <f t="shared" si="9"/>
        <v>82152.93</v>
      </c>
      <c r="J213" s="9">
        <v>64587.01</v>
      </c>
      <c r="K213" s="9"/>
      <c r="L213" s="9">
        <f t="shared" si="10"/>
        <v>17565.91999999999</v>
      </c>
      <c r="M213" s="9"/>
    </row>
    <row r="214" spans="1:13" ht="12.75">
      <c r="A214" s="8">
        <v>205</v>
      </c>
      <c r="B214" s="8" t="s">
        <v>377</v>
      </c>
      <c r="C214" s="8">
        <v>1076.8</v>
      </c>
      <c r="D214" s="8">
        <v>0</v>
      </c>
      <c r="E214" s="8">
        <v>1076.8</v>
      </c>
      <c r="F214" s="9"/>
      <c r="G214" s="9">
        <f t="shared" si="11"/>
        <v>44708.74</v>
      </c>
      <c r="H214" s="38">
        <v>44708.74</v>
      </c>
      <c r="I214" s="9">
        <f t="shared" si="9"/>
        <v>44708.74</v>
      </c>
      <c r="J214" s="9">
        <v>66940.48</v>
      </c>
      <c r="K214" s="9">
        <v>1500</v>
      </c>
      <c r="L214" s="9">
        <f t="shared" si="10"/>
        <v>-23731.739999999998</v>
      </c>
      <c r="M214" s="9"/>
    </row>
    <row r="215" spans="1:13" ht="12.75">
      <c r="A215" s="8">
        <v>206</v>
      </c>
      <c r="B215" s="8" t="s">
        <v>233</v>
      </c>
      <c r="C215" s="8">
        <v>746.4</v>
      </c>
      <c r="D215" s="8">
        <v>0</v>
      </c>
      <c r="E215" s="8">
        <v>746.4</v>
      </c>
      <c r="F215" s="9"/>
      <c r="G215" s="9">
        <f t="shared" si="11"/>
        <v>50576.06</v>
      </c>
      <c r="H215" s="38">
        <v>50576.06</v>
      </c>
      <c r="I215" s="9">
        <f t="shared" si="9"/>
        <v>50576.06</v>
      </c>
      <c r="J215" s="9">
        <v>45620.22</v>
      </c>
      <c r="K215" s="9"/>
      <c r="L215" s="9">
        <f t="shared" si="10"/>
        <v>4955.8399999999965</v>
      </c>
      <c r="M215" s="9"/>
    </row>
    <row r="216" spans="1:13" ht="12.75">
      <c r="A216" s="8">
        <v>207</v>
      </c>
      <c r="B216" s="8" t="s">
        <v>234</v>
      </c>
      <c r="C216" s="8">
        <v>470.1</v>
      </c>
      <c r="D216" s="8"/>
      <c r="E216" s="8">
        <v>470.1</v>
      </c>
      <c r="F216" s="9"/>
      <c r="G216" s="9">
        <f t="shared" si="11"/>
        <v>51936.65</v>
      </c>
      <c r="H216" s="38">
        <v>51936.65</v>
      </c>
      <c r="I216" s="9">
        <f t="shared" si="9"/>
        <v>51936.65</v>
      </c>
      <c r="J216" s="9">
        <v>48348.04</v>
      </c>
      <c r="K216" s="9"/>
      <c r="L216" s="9">
        <f t="shared" si="10"/>
        <v>3588.6100000000006</v>
      </c>
      <c r="M216" s="9"/>
    </row>
    <row r="217" spans="1:13" ht="12.75">
      <c r="A217" s="8">
        <v>208</v>
      </c>
      <c r="B217" s="8" t="s">
        <v>235</v>
      </c>
      <c r="C217" s="8">
        <v>465.4</v>
      </c>
      <c r="D217" s="8"/>
      <c r="E217" s="8">
        <v>465.4</v>
      </c>
      <c r="F217" s="9"/>
      <c r="G217" s="9">
        <f t="shared" si="11"/>
        <v>51417.39</v>
      </c>
      <c r="H217" s="38">
        <v>51417.39</v>
      </c>
      <c r="I217" s="9">
        <f t="shared" si="9"/>
        <v>51417.39</v>
      </c>
      <c r="J217" s="9">
        <v>25361.02</v>
      </c>
      <c r="K217" s="9"/>
      <c r="L217" s="9">
        <f t="shared" si="10"/>
        <v>26056.37</v>
      </c>
      <c r="M217" s="9"/>
    </row>
    <row r="218" spans="1:13" ht="12.75">
      <c r="A218" s="8">
        <v>209</v>
      </c>
      <c r="B218" s="8" t="s">
        <v>236</v>
      </c>
      <c r="C218" s="8">
        <v>458.4</v>
      </c>
      <c r="D218" s="8"/>
      <c r="E218" s="8">
        <v>458.4</v>
      </c>
      <c r="F218" s="9"/>
      <c r="G218" s="9">
        <f t="shared" si="11"/>
        <v>50644.03</v>
      </c>
      <c r="H218" s="38">
        <v>50644.03</v>
      </c>
      <c r="I218" s="9">
        <f t="shared" si="9"/>
        <v>50644.03</v>
      </c>
      <c r="J218" s="9">
        <v>40267.04</v>
      </c>
      <c r="K218" s="9"/>
      <c r="L218" s="9">
        <f t="shared" si="10"/>
        <v>10376.989999999998</v>
      </c>
      <c r="M218" s="9"/>
    </row>
    <row r="219" spans="1:13" ht="12.75">
      <c r="A219" s="8">
        <v>210</v>
      </c>
      <c r="B219" s="8" t="s">
        <v>237</v>
      </c>
      <c r="C219" s="8">
        <v>452.2</v>
      </c>
      <c r="D219" s="8"/>
      <c r="E219" s="8">
        <v>452.2</v>
      </c>
      <c r="F219" s="9"/>
      <c r="G219" s="9">
        <f t="shared" si="11"/>
        <v>49959.05</v>
      </c>
      <c r="H219" s="38">
        <v>49959.05</v>
      </c>
      <c r="I219" s="9">
        <f t="shared" si="9"/>
        <v>49959.05</v>
      </c>
      <c r="J219" s="9">
        <v>26615.98</v>
      </c>
      <c r="K219" s="9"/>
      <c r="L219" s="9">
        <f t="shared" si="10"/>
        <v>23343.070000000003</v>
      </c>
      <c r="M219" s="9"/>
    </row>
    <row r="220" spans="1:13" ht="12.75">
      <c r="A220" s="8">
        <v>211</v>
      </c>
      <c r="B220" s="8" t="s">
        <v>238</v>
      </c>
      <c r="C220" s="8">
        <v>4875</v>
      </c>
      <c r="D220" s="8"/>
      <c r="E220" s="8">
        <v>4875</v>
      </c>
      <c r="F220" s="9"/>
      <c r="G220" s="9">
        <f t="shared" si="11"/>
        <v>584610</v>
      </c>
      <c r="H220" s="38">
        <v>584610</v>
      </c>
      <c r="I220" s="9">
        <f t="shared" si="9"/>
        <v>584610</v>
      </c>
      <c r="J220" s="9">
        <v>613196.38</v>
      </c>
      <c r="K220" s="9">
        <v>1040</v>
      </c>
      <c r="L220" s="9">
        <f t="shared" si="10"/>
        <v>-29626.380000000005</v>
      </c>
      <c r="M220" s="9"/>
    </row>
    <row r="221" spans="1:13" ht="12.75">
      <c r="A221" s="8">
        <v>212</v>
      </c>
      <c r="B221" s="8" t="s">
        <v>239</v>
      </c>
      <c r="C221" s="8">
        <v>752.8</v>
      </c>
      <c r="D221" s="8">
        <v>0</v>
      </c>
      <c r="E221" s="8">
        <v>752.8</v>
      </c>
      <c r="F221" s="9"/>
      <c r="G221" s="9">
        <f t="shared" si="11"/>
        <v>73593.73</v>
      </c>
      <c r="H221" s="38">
        <v>73593.73</v>
      </c>
      <c r="I221" s="9">
        <f t="shared" si="9"/>
        <v>73593.73</v>
      </c>
      <c r="J221" s="9">
        <v>60229.49</v>
      </c>
      <c r="K221" s="9"/>
      <c r="L221" s="9">
        <f t="shared" si="10"/>
        <v>13364.239999999998</v>
      </c>
      <c r="M221" s="9"/>
    </row>
    <row r="222" spans="1:13" ht="12.75">
      <c r="A222" s="8">
        <v>213</v>
      </c>
      <c r="B222" s="8" t="s">
        <v>240</v>
      </c>
      <c r="C222" s="8">
        <v>1015.1</v>
      </c>
      <c r="D222" s="8">
        <v>401.4</v>
      </c>
      <c r="E222" s="8">
        <v>1416.5</v>
      </c>
      <c r="F222" s="9"/>
      <c r="G222" s="9">
        <f t="shared" si="11"/>
        <v>159611.22</v>
      </c>
      <c r="H222" s="38">
        <v>159611.22</v>
      </c>
      <c r="I222" s="9">
        <f t="shared" si="9"/>
        <v>159611.22</v>
      </c>
      <c r="J222" s="9">
        <v>160276.46</v>
      </c>
      <c r="K222" s="9"/>
      <c r="L222" s="9">
        <f t="shared" si="10"/>
        <v>-665.2399999999907</v>
      </c>
      <c r="M222" s="9"/>
    </row>
    <row r="223" spans="1:13" ht="12.75">
      <c r="A223" s="8">
        <v>214</v>
      </c>
      <c r="B223" s="8" t="s">
        <v>241</v>
      </c>
      <c r="C223" s="8">
        <v>1469.3</v>
      </c>
      <c r="D223" s="8">
        <v>705.6</v>
      </c>
      <c r="E223" s="8">
        <v>2174.9</v>
      </c>
      <c r="F223" s="9"/>
      <c r="G223" s="9">
        <f t="shared" si="11"/>
        <v>244284.77</v>
      </c>
      <c r="H223" s="38">
        <v>244284.77</v>
      </c>
      <c r="I223" s="9">
        <f t="shared" si="9"/>
        <v>244284.77</v>
      </c>
      <c r="J223" s="9">
        <v>236674.08</v>
      </c>
      <c r="K223" s="9"/>
      <c r="L223" s="9">
        <f t="shared" si="10"/>
        <v>7610.690000000002</v>
      </c>
      <c r="M223" s="9"/>
    </row>
    <row r="224" spans="1:13" ht="12.75">
      <c r="A224" s="8">
        <v>215</v>
      </c>
      <c r="B224" s="8" t="s">
        <v>242</v>
      </c>
      <c r="C224" s="8">
        <v>5748</v>
      </c>
      <c r="D224" s="8">
        <v>72.5</v>
      </c>
      <c r="E224" s="8">
        <v>5820.5</v>
      </c>
      <c r="F224" s="9"/>
      <c r="G224" s="9">
        <f t="shared" si="11"/>
        <v>697994.36</v>
      </c>
      <c r="H224" s="38">
        <v>697994.36</v>
      </c>
      <c r="I224" s="9">
        <f t="shared" si="9"/>
        <v>703495.36</v>
      </c>
      <c r="J224" s="9">
        <v>842966.54</v>
      </c>
      <c r="K224" s="9">
        <v>1600</v>
      </c>
      <c r="L224" s="9">
        <f t="shared" si="10"/>
        <v>-141071.18000000005</v>
      </c>
      <c r="M224" s="9">
        <f>1119*4+1021+4</f>
        <v>5501</v>
      </c>
    </row>
    <row r="225" spans="1:13" ht="12.75">
      <c r="A225" s="8">
        <v>216</v>
      </c>
      <c r="B225" s="8" t="s">
        <v>243</v>
      </c>
      <c r="C225" s="8">
        <v>2468.7</v>
      </c>
      <c r="D225" s="8"/>
      <c r="E225" s="8">
        <v>2468.7</v>
      </c>
      <c r="F225" s="9">
        <v>-42536.39</v>
      </c>
      <c r="G225" s="9">
        <f t="shared" si="11"/>
        <v>296046.49</v>
      </c>
      <c r="H225" s="38">
        <v>253510.1</v>
      </c>
      <c r="I225" s="9">
        <f t="shared" si="9"/>
        <v>256168.1</v>
      </c>
      <c r="J225" s="9">
        <v>405982.53</v>
      </c>
      <c r="K225" s="9">
        <f>350+800</f>
        <v>1150</v>
      </c>
      <c r="L225" s="9">
        <f t="shared" si="10"/>
        <v>-150964.43000000002</v>
      </c>
      <c r="M225" s="9">
        <f>1329*2</f>
        <v>2658</v>
      </c>
    </row>
    <row r="226" spans="1:13" ht="12.75">
      <c r="A226" s="8">
        <v>217</v>
      </c>
      <c r="B226" s="8" t="s">
        <v>244</v>
      </c>
      <c r="C226" s="8">
        <v>1521.6</v>
      </c>
      <c r="D226" s="8">
        <v>302.8</v>
      </c>
      <c r="E226" s="8">
        <v>1824.4</v>
      </c>
      <c r="F226" s="9"/>
      <c r="G226" s="9">
        <f t="shared" si="11"/>
        <v>204916.61</v>
      </c>
      <c r="H226" s="38">
        <v>204916.61</v>
      </c>
      <c r="I226" s="9">
        <f t="shared" si="9"/>
        <v>204916.61</v>
      </c>
      <c r="J226" s="9">
        <v>262537.17</v>
      </c>
      <c r="K226" s="9"/>
      <c r="L226" s="9">
        <f t="shared" si="10"/>
        <v>-57620.56</v>
      </c>
      <c r="M226" s="9"/>
    </row>
    <row r="227" spans="1:13" ht="12.75">
      <c r="A227" s="8">
        <v>218</v>
      </c>
      <c r="B227" s="8" t="s">
        <v>245</v>
      </c>
      <c r="C227" s="8">
        <v>1284.8</v>
      </c>
      <c r="D227" s="8"/>
      <c r="E227" s="8">
        <v>1284.8</v>
      </c>
      <c r="F227" s="9"/>
      <c r="G227" s="9">
        <f t="shared" si="11"/>
        <v>141944.71</v>
      </c>
      <c r="H227" s="38">
        <v>141944.71</v>
      </c>
      <c r="I227" s="9">
        <f t="shared" si="9"/>
        <v>141944.71</v>
      </c>
      <c r="J227" s="9">
        <v>114846.28</v>
      </c>
      <c r="K227" s="9"/>
      <c r="L227" s="9">
        <f t="shared" si="10"/>
        <v>27098.429999999993</v>
      </c>
      <c r="M227" s="9"/>
    </row>
    <row r="228" spans="1:13" ht="12.75">
      <c r="A228" s="8">
        <v>219</v>
      </c>
      <c r="B228" s="8" t="s">
        <v>247</v>
      </c>
      <c r="C228" s="8">
        <v>1342.6</v>
      </c>
      <c r="D228" s="8">
        <v>501.1</v>
      </c>
      <c r="E228" s="8">
        <v>1843.7</v>
      </c>
      <c r="F228" s="9"/>
      <c r="G228" s="9">
        <f t="shared" si="11"/>
        <v>130386.45</v>
      </c>
      <c r="H228" s="38">
        <v>130386.45</v>
      </c>
      <c r="I228" s="9">
        <f t="shared" si="9"/>
        <v>130386.45</v>
      </c>
      <c r="J228" s="9">
        <v>143876.27</v>
      </c>
      <c r="K228" s="9"/>
      <c r="L228" s="9">
        <f t="shared" si="10"/>
        <v>-13489.819999999992</v>
      </c>
      <c r="M228" s="9"/>
    </row>
    <row r="229" spans="1:13" ht="12.75">
      <c r="A229" s="8">
        <v>220</v>
      </c>
      <c r="B229" s="8" t="s">
        <v>248</v>
      </c>
      <c r="C229" s="8">
        <v>1296.1</v>
      </c>
      <c r="D229" s="8"/>
      <c r="E229" s="8">
        <v>1296.1</v>
      </c>
      <c r="F229" s="9"/>
      <c r="G229" s="9">
        <f t="shared" si="11"/>
        <v>144644.76</v>
      </c>
      <c r="H229" s="38">
        <v>144644.76</v>
      </c>
      <c r="I229" s="9">
        <f t="shared" si="9"/>
        <v>145260.76</v>
      </c>
      <c r="J229" s="9">
        <v>102759.17</v>
      </c>
      <c r="K229" s="9"/>
      <c r="L229" s="9">
        <f t="shared" si="10"/>
        <v>42501.59000000001</v>
      </c>
      <c r="M229" s="9">
        <f>308*2</f>
        <v>616</v>
      </c>
    </row>
    <row r="230" spans="1:13" ht="12.75">
      <c r="A230" s="8">
        <v>221</v>
      </c>
      <c r="B230" s="8" t="s">
        <v>249</v>
      </c>
      <c r="C230" s="8">
        <v>1273.9</v>
      </c>
      <c r="D230" s="8">
        <v>482.9</v>
      </c>
      <c r="E230" s="8">
        <v>1756.8</v>
      </c>
      <c r="F230" s="9"/>
      <c r="G230" s="9">
        <f t="shared" si="11"/>
        <v>151295.62</v>
      </c>
      <c r="H230" s="38">
        <v>151295.62</v>
      </c>
      <c r="I230" s="9">
        <f t="shared" si="9"/>
        <v>151295.62</v>
      </c>
      <c r="J230" s="9">
        <v>119104.59</v>
      </c>
      <c r="K230" s="9"/>
      <c r="L230" s="9">
        <f t="shared" si="10"/>
        <v>32191.03</v>
      </c>
      <c r="M230" s="9"/>
    </row>
    <row r="231" spans="1:13" ht="12.75">
      <c r="A231" s="8">
        <v>222</v>
      </c>
      <c r="B231" s="8" t="s">
        <v>250</v>
      </c>
      <c r="C231" s="8">
        <v>1165.1</v>
      </c>
      <c r="D231" s="8">
        <v>126.7</v>
      </c>
      <c r="E231" s="8">
        <v>1291.8</v>
      </c>
      <c r="F231" s="9"/>
      <c r="G231" s="9">
        <f t="shared" si="11"/>
        <v>142718.07</v>
      </c>
      <c r="H231" s="38">
        <v>142718.07</v>
      </c>
      <c r="I231" s="9">
        <f t="shared" si="9"/>
        <v>142718.07</v>
      </c>
      <c r="J231" s="9">
        <v>124575.11</v>
      </c>
      <c r="K231" s="9"/>
      <c r="L231" s="9">
        <f t="shared" si="10"/>
        <v>18142.960000000006</v>
      </c>
      <c r="M231" s="9"/>
    </row>
    <row r="232" spans="1:13" ht="12.75">
      <c r="A232" s="8">
        <v>223</v>
      </c>
      <c r="B232" s="8" t="s">
        <v>251</v>
      </c>
      <c r="C232" s="8">
        <v>1239.1</v>
      </c>
      <c r="D232" s="8">
        <v>142.5</v>
      </c>
      <c r="E232" s="8">
        <v>1381.6</v>
      </c>
      <c r="F232" s="9"/>
      <c r="G232" s="9">
        <f t="shared" si="11"/>
        <v>153036.89</v>
      </c>
      <c r="H232" s="38">
        <v>153036.89</v>
      </c>
      <c r="I232" s="9">
        <f t="shared" si="9"/>
        <v>153036.89</v>
      </c>
      <c r="J232" s="9">
        <v>102397.4</v>
      </c>
      <c r="K232" s="9"/>
      <c r="L232" s="9">
        <f t="shared" si="10"/>
        <v>50639.49000000002</v>
      </c>
      <c r="M232" s="9"/>
    </row>
    <row r="233" spans="1:13" ht="12.75">
      <c r="A233" s="8">
        <v>224</v>
      </c>
      <c r="B233" s="8" t="s">
        <v>252</v>
      </c>
      <c r="C233" s="8">
        <v>1947.2</v>
      </c>
      <c r="D233" s="8">
        <v>559.9</v>
      </c>
      <c r="E233" s="8">
        <v>2507.1</v>
      </c>
      <c r="F233" s="9"/>
      <c r="G233" s="9">
        <f t="shared" si="11"/>
        <v>300651.44</v>
      </c>
      <c r="H233" s="38">
        <v>300651.44</v>
      </c>
      <c r="I233" s="9">
        <f t="shared" si="9"/>
        <v>300651.44</v>
      </c>
      <c r="J233" s="9">
        <v>206648.36</v>
      </c>
      <c r="K233" s="9"/>
      <c r="L233" s="9">
        <f t="shared" si="10"/>
        <v>94003.08000000002</v>
      </c>
      <c r="M233" s="9"/>
    </row>
    <row r="234" spans="1:13" ht="12.75">
      <c r="A234" s="8">
        <v>225</v>
      </c>
      <c r="B234" s="8" t="s">
        <v>253</v>
      </c>
      <c r="C234" s="8">
        <v>1840.7</v>
      </c>
      <c r="D234" s="8">
        <v>82.7</v>
      </c>
      <c r="E234" s="8">
        <v>1923.4</v>
      </c>
      <c r="F234" s="9">
        <v>-6122.13</v>
      </c>
      <c r="G234" s="9">
        <f t="shared" si="11"/>
        <v>218113.59</v>
      </c>
      <c r="H234" s="38">
        <v>211991.46</v>
      </c>
      <c r="I234" s="9">
        <f t="shared" si="9"/>
        <v>211991.46</v>
      </c>
      <c r="J234" s="9">
        <v>215844.42</v>
      </c>
      <c r="K234" s="9"/>
      <c r="L234" s="9">
        <f t="shared" si="10"/>
        <v>-3852.960000000021</v>
      </c>
      <c r="M234" s="9"/>
    </row>
    <row r="235" spans="1:13" ht="12.75">
      <c r="A235" s="8">
        <v>226</v>
      </c>
      <c r="B235" s="8" t="s">
        <v>254</v>
      </c>
      <c r="C235" s="8">
        <v>1370.3</v>
      </c>
      <c r="D235" s="8">
        <v>426.2</v>
      </c>
      <c r="E235" s="8">
        <v>1796.5</v>
      </c>
      <c r="F235" s="9"/>
      <c r="G235" s="9">
        <f t="shared" si="11"/>
        <v>198477.32</v>
      </c>
      <c r="H235" s="38">
        <v>198477.32</v>
      </c>
      <c r="I235" s="9">
        <f t="shared" si="9"/>
        <v>198477.32</v>
      </c>
      <c r="J235" s="9">
        <v>146024.67</v>
      </c>
      <c r="K235" s="9">
        <f>21605.8+35343.36</f>
        <v>56949.16</v>
      </c>
      <c r="L235" s="9">
        <f t="shared" si="10"/>
        <v>-4496.510000000009</v>
      </c>
      <c r="M235" s="9"/>
    </row>
    <row r="236" spans="1:13" ht="12.75">
      <c r="A236" s="8">
        <v>227</v>
      </c>
      <c r="B236" s="8" t="s">
        <v>255</v>
      </c>
      <c r="C236" s="8">
        <v>2076.6</v>
      </c>
      <c r="D236" s="8">
        <v>460.1</v>
      </c>
      <c r="E236" s="8">
        <v>2536.7</v>
      </c>
      <c r="F236" s="9"/>
      <c r="G236" s="9">
        <f t="shared" si="11"/>
        <v>304505.46</v>
      </c>
      <c r="H236" s="38">
        <v>304505.46</v>
      </c>
      <c r="I236" s="9">
        <f t="shared" si="9"/>
        <v>304505.46</v>
      </c>
      <c r="J236" s="9">
        <v>313934.8</v>
      </c>
      <c r="K236" s="9"/>
      <c r="L236" s="9">
        <f t="shared" si="10"/>
        <v>-9429.339999999967</v>
      </c>
      <c r="M236" s="9"/>
    </row>
    <row r="237" spans="1:13" ht="12.75">
      <c r="A237" s="8">
        <v>228</v>
      </c>
      <c r="B237" s="8" t="s">
        <v>256</v>
      </c>
      <c r="C237" s="8">
        <v>1718.4</v>
      </c>
      <c r="D237" s="8">
        <v>91.2</v>
      </c>
      <c r="E237" s="8">
        <v>1809.6</v>
      </c>
      <c r="F237" s="9"/>
      <c r="G237" s="9">
        <f t="shared" si="11"/>
        <v>209189.76</v>
      </c>
      <c r="H237" s="38">
        <v>209189.76</v>
      </c>
      <c r="I237" s="9">
        <f t="shared" si="9"/>
        <v>209189.76</v>
      </c>
      <c r="J237" s="9">
        <v>164744.94</v>
      </c>
      <c r="K237" s="9"/>
      <c r="L237" s="9">
        <f t="shared" si="10"/>
        <v>44444.82000000001</v>
      </c>
      <c r="M237" s="9"/>
    </row>
    <row r="238" spans="1:13" ht="12.75">
      <c r="A238" s="8">
        <v>229</v>
      </c>
      <c r="B238" s="8" t="s">
        <v>257</v>
      </c>
      <c r="C238" s="8">
        <v>1568.9</v>
      </c>
      <c r="D238" s="8">
        <v>255.4</v>
      </c>
      <c r="E238" s="8">
        <v>1824.3</v>
      </c>
      <c r="F238" s="9"/>
      <c r="G238" s="9">
        <f t="shared" si="11"/>
        <v>226359.15</v>
      </c>
      <c r="H238" s="38">
        <v>226359.15</v>
      </c>
      <c r="I238" s="9">
        <f t="shared" si="9"/>
        <v>226359.15</v>
      </c>
      <c r="J238" s="9">
        <v>204156.52</v>
      </c>
      <c r="K238" s="9"/>
      <c r="L238" s="9">
        <f t="shared" si="10"/>
        <v>22202.630000000005</v>
      </c>
      <c r="M238" s="9"/>
    </row>
    <row r="239" spans="1:13" ht="12.75">
      <c r="A239" s="8">
        <v>230</v>
      </c>
      <c r="B239" s="8" t="s">
        <v>258</v>
      </c>
      <c r="C239" s="8">
        <v>9197.5</v>
      </c>
      <c r="D239" s="8">
        <v>671.4</v>
      </c>
      <c r="E239" s="8">
        <v>9868.9</v>
      </c>
      <c r="F239" s="9"/>
      <c r="G239" s="9">
        <f t="shared" si="11"/>
        <v>1161654.59</v>
      </c>
      <c r="H239" s="38">
        <v>1161654.59</v>
      </c>
      <c r="I239" s="9">
        <f t="shared" si="9"/>
        <v>1162578.59</v>
      </c>
      <c r="J239" s="9">
        <v>1263839.03</v>
      </c>
      <c r="K239" s="9">
        <v>3120</v>
      </c>
      <c r="L239" s="9">
        <f t="shared" si="10"/>
        <v>-104380.43999999994</v>
      </c>
      <c r="M239" s="9">
        <f>308*3</f>
        <v>924</v>
      </c>
    </row>
    <row r="240" spans="1:13" ht="12.75">
      <c r="A240" s="8">
        <v>231</v>
      </c>
      <c r="B240" s="8" t="s">
        <v>259</v>
      </c>
      <c r="C240" s="8">
        <v>5419.7</v>
      </c>
      <c r="D240" s="8">
        <v>1501.2</v>
      </c>
      <c r="E240" s="8">
        <v>6920.9</v>
      </c>
      <c r="F240" s="9">
        <v>-38636.06</v>
      </c>
      <c r="G240" s="9">
        <f t="shared" si="11"/>
        <v>764620.99</v>
      </c>
      <c r="H240" s="38">
        <v>725984.93</v>
      </c>
      <c r="I240" s="9">
        <f t="shared" si="9"/>
        <v>729971.93</v>
      </c>
      <c r="J240" s="9">
        <v>821143.9</v>
      </c>
      <c r="K240" s="9">
        <f>750+600+2080</f>
        <v>3430</v>
      </c>
      <c r="L240" s="9">
        <f t="shared" si="10"/>
        <v>-94601.96999999997</v>
      </c>
      <c r="M240" s="9">
        <f>1329*3</f>
        <v>3987</v>
      </c>
    </row>
    <row r="241" spans="1:13" ht="12.75">
      <c r="A241" s="8">
        <v>232</v>
      </c>
      <c r="B241" s="8" t="s">
        <v>260</v>
      </c>
      <c r="C241" s="8">
        <v>2199.6</v>
      </c>
      <c r="D241" s="8">
        <v>436</v>
      </c>
      <c r="E241" s="8">
        <v>2635.6</v>
      </c>
      <c r="F241" s="9">
        <v>-31852.39</v>
      </c>
      <c r="G241" s="9">
        <f t="shared" si="11"/>
        <v>297024.47000000003</v>
      </c>
      <c r="H241" s="38">
        <v>265172.08</v>
      </c>
      <c r="I241" s="9">
        <f t="shared" si="9"/>
        <v>274851.08</v>
      </c>
      <c r="J241" s="9">
        <v>321721.16</v>
      </c>
      <c r="K241" s="9"/>
      <c r="L241" s="9">
        <f t="shared" si="10"/>
        <v>-46870.07999999996</v>
      </c>
      <c r="M241" s="9">
        <f>(1119*5+1021*4)</f>
        <v>9679</v>
      </c>
    </row>
    <row r="242" spans="1:13" ht="12.75">
      <c r="A242" s="8">
        <v>233</v>
      </c>
      <c r="B242" s="8" t="s">
        <v>261</v>
      </c>
      <c r="C242" s="8">
        <v>2503</v>
      </c>
      <c r="D242" s="8">
        <v>241.9</v>
      </c>
      <c r="E242" s="8">
        <v>2744.9</v>
      </c>
      <c r="F242" s="9"/>
      <c r="G242" s="9">
        <f t="shared" si="11"/>
        <v>317749.62</v>
      </c>
      <c r="H242" s="38">
        <v>317749.62</v>
      </c>
      <c r="I242" s="9">
        <f t="shared" si="9"/>
        <v>319791.62</v>
      </c>
      <c r="J242" s="9">
        <v>302479.46</v>
      </c>
      <c r="K242" s="9"/>
      <c r="L242" s="9">
        <f t="shared" si="10"/>
        <v>17312.159999999974</v>
      </c>
      <c r="M242" s="9">
        <f>1021*2</f>
        <v>2042</v>
      </c>
    </row>
    <row r="243" spans="1:13" ht="12.75">
      <c r="A243" s="8">
        <v>234</v>
      </c>
      <c r="B243" s="8" t="s">
        <v>262</v>
      </c>
      <c r="C243" s="8">
        <v>1975</v>
      </c>
      <c r="D243" s="8">
        <v>89.3</v>
      </c>
      <c r="E243" s="8">
        <v>2064.3</v>
      </c>
      <c r="F243" s="9"/>
      <c r="G243" s="9">
        <f t="shared" si="11"/>
        <v>234091.62</v>
      </c>
      <c r="H243" s="38">
        <v>234091.62</v>
      </c>
      <c r="I243" s="9">
        <f t="shared" si="9"/>
        <v>234091.62</v>
      </c>
      <c r="J243" s="9">
        <v>304848.25</v>
      </c>
      <c r="K243" s="9">
        <v>350</v>
      </c>
      <c r="L243" s="9">
        <f t="shared" si="10"/>
        <v>-71106.63</v>
      </c>
      <c r="M243" s="9"/>
    </row>
    <row r="244" spans="1:13" ht="12.75">
      <c r="A244" s="8">
        <v>235</v>
      </c>
      <c r="B244" s="8" t="s">
        <v>263</v>
      </c>
      <c r="C244" s="8">
        <v>2961.6</v>
      </c>
      <c r="D244" s="8">
        <v>457.2</v>
      </c>
      <c r="E244" s="8">
        <v>3418.8</v>
      </c>
      <c r="F244" s="9">
        <v>-12540.64</v>
      </c>
      <c r="G244" s="9">
        <f t="shared" si="11"/>
        <v>369833.48000000004</v>
      </c>
      <c r="H244" s="38">
        <v>357292.84</v>
      </c>
      <c r="I244" s="9">
        <f t="shared" si="9"/>
        <v>366971.84</v>
      </c>
      <c r="J244" s="9">
        <v>324683.37</v>
      </c>
      <c r="K244" s="9">
        <v>350</v>
      </c>
      <c r="L244" s="9">
        <f t="shared" si="10"/>
        <v>41938.47000000003</v>
      </c>
      <c r="M244" s="9">
        <f>(1119*5+1021*4)</f>
        <v>9679</v>
      </c>
    </row>
    <row r="245" spans="1:13" ht="12.75">
      <c r="A245" s="8">
        <v>236</v>
      </c>
      <c r="B245" s="8" t="s">
        <v>264</v>
      </c>
      <c r="C245" s="8">
        <v>2638.2</v>
      </c>
      <c r="D245" s="8">
        <v>476.3</v>
      </c>
      <c r="E245" s="8">
        <v>3114.5</v>
      </c>
      <c r="F245" s="9"/>
      <c r="G245" s="9">
        <f t="shared" si="11"/>
        <v>360036.2</v>
      </c>
      <c r="H245" s="38">
        <v>360036.2</v>
      </c>
      <c r="I245" s="9">
        <f t="shared" si="9"/>
        <v>363099.2</v>
      </c>
      <c r="J245" s="9">
        <v>383111.94</v>
      </c>
      <c r="K245" s="9"/>
      <c r="L245" s="9">
        <f t="shared" si="10"/>
        <v>-20012.73999999999</v>
      </c>
      <c r="M245" s="9">
        <f>1021*3</f>
        <v>3063</v>
      </c>
    </row>
    <row r="246" spans="1:13" ht="12.75">
      <c r="A246" s="8">
        <v>237</v>
      </c>
      <c r="B246" s="8" t="s">
        <v>265</v>
      </c>
      <c r="C246" s="8">
        <v>3935.1</v>
      </c>
      <c r="D246" s="8">
        <v>531</v>
      </c>
      <c r="E246" s="8">
        <v>4466.1</v>
      </c>
      <c r="F246" s="9"/>
      <c r="G246" s="9">
        <f t="shared" si="11"/>
        <v>536162.32</v>
      </c>
      <c r="H246" s="38">
        <v>536162.32</v>
      </c>
      <c r="I246" s="9">
        <f t="shared" si="9"/>
        <v>536162.32</v>
      </c>
      <c r="J246" s="9">
        <v>434588.92</v>
      </c>
      <c r="K246" s="9">
        <f>750+300+2080</f>
        <v>3130</v>
      </c>
      <c r="L246" s="9">
        <f t="shared" si="10"/>
        <v>98443.39999999997</v>
      </c>
      <c r="M246" s="9"/>
    </row>
    <row r="247" spans="1:13" ht="12.75">
      <c r="A247" s="8">
        <v>238</v>
      </c>
      <c r="B247" s="8" t="s">
        <v>267</v>
      </c>
      <c r="C247" s="8">
        <v>4510.1</v>
      </c>
      <c r="D247" s="8">
        <v>0</v>
      </c>
      <c r="E247" s="8">
        <v>4510.1</v>
      </c>
      <c r="F247" s="9"/>
      <c r="G247" s="9">
        <f t="shared" si="11"/>
        <v>535258.67</v>
      </c>
      <c r="H247" s="38">
        <v>535258.67</v>
      </c>
      <c r="I247" s="9">
        <f t="shared" si="9"/>
        <v>537834.67</v>
      </c>
      <c r="J247" s="9">
        <v>755870.39</v>
      </c>
      <c r="K247" s="9">
        <v>2080</v>
      </c>
      <c r="L247" s="9">
        <f t="shared" si="10"/>
        <v>-220115.71999999997</v>
      </c>
      <c r="M247" s="9">
        <f>448*3+308*4</f>
        <v>2576</v>
      </c>
    </row>
    <row r="248" spans="1:13" ht="12.75">
      <c r="A248" s="8">
        <v>239</v>
      </c>
      <c r="B248" s="8" t="s">
        <v>268</v>
      </c>
      <c r="C248" s="8">
        <v>4576.8</v>
      </c>
      <c r="D248" s="8">
        <v>252.3</v>
      </c>
      <c r="E248" s="8">
        <v>4829.1</v>
      </c>
      <c r="F248" s="9"/>
      <c r="G248" s="9">
        <f t="shared" si="11"/>
        <v>567129.51</v>
      </c>
      <c r="H248" s="38">
        <v>567129.51</v>
      </c>
      <c r="I248" s="9">
        <f t="shared" si="9"/>
        <v>567129.51</v>
      </c>
      <c r="J248" s="9">
        <v>711696.84</v>
      </c>
      <c r="K248" s="9">
        <v>2080</v>
      </c>
      <c r="L248" s="9">
        <f t="shared" si="10"/>
        <v>-146647.32999999996</v>
      </c>
      <c r="M248" s="9"/>
    </row>
    <row r="249" spans="1:13" ht="12.75">
      <c r="A249" s="8">
        <v>240</v>
      </c>
      <c r="B249" s="8" t="s">
        <v>269</v>
      </c>
      <c r="C249" s="8">
        <v>4563.8</v>
      </c>
      <c r="D249" s="8">
        <v>324.8</v>
      </c>
      <c r="E249" s="8">
        <v>4888.6</v>
      </c>
      <c r="F249" s="9"/>
      <c r="G249" s="9">
        <f t="shared" si="11"/>
        <v>574117.19</v>
      </c>
      <c r="H249" s="38">
        <v>574117.19</v>
      </c>
      <c r="I249" s="9">
        <f t="shared" si="9"/>
        <v>574733.19</v>
      </c>
      <c r="J249" s="9">
        <v>499108.92</v>
      </c>
      <c r="K249" s="9">
        <v>2080</v>
      </c>
      <c r="L249" s="9">
        <f t="shared" si="10"/>
        <v>73544.26999999996</v>
      </c>
      <c r="M249" s="9">
        <f>308*2</f>
        <v>616</v>
      </c>
    </row>
    <row r="250" spans="1:13" ht="12.75">
      <c r="A250" s="8">
        <v>241</v>
      </c>
      <c r="B250" s="8" t="s">
        <v>270</v>
      </c>
      <c r="C250" s="8">
        <v>4304.9</v>
      </c>
      <c r="D250" s="8">
        <v>152.4</v>
      </c>
      <c r="E250" s="8">
        <v>4457.3</v>
      </c>
      <c r="F250" s="9"/>
      <c r="G250" s="9">
        <f t="shared" si="11"/>
        <v>523988.42</v>
      </c>
      <c r="H250" s="38">
        <v>523988.42</v>
      </c>
      <c r="I250" s="9">
        <f t="shared" si="9"/>
        <v>525220.4199999999</v>
      </c>
      <c r="J250" s="9">
        <v>546964.52</v>
      </c>
      <c r="K250" s="9">
        <v>2080</v>
      </c>
      <c r="L250" s="9">
        <f t="shared" si="10"/>
        <v>-23824.100000000093</v>
      </c>
      <c r="M250" s="9">
        <f>308*4</f>
        <v>1232</v>
      </c>
    </row>
    <row r="251" spans="1:13" ht="12.75">
      <c r="A251" s="8">
        <v>242</v>
      </c>
      <c r="B251" s="8" t="s">
        <v>271</v>
      </c>
      <c r="C251" s="8">
        <v>2635.7</v>
      </c>
      <c r="D251" s="8">
        <v>0</v>
      </c>
      <c r="E251" s="8">
        <v>2635.7</v>
      </c>
      <c r="F251" s="9">
        <v>-2515.67</v>
      </c>
      <c r="G251" s="9">
        <f t="shared" si="11"/>
        <v>323769.35</v>
      </c>
      <c r="H251" s="38">
        <v>321253.68</v>
      </c>
      <c r="I251" s="9">
        <f t="shared" si="9"/>
        <v>321253.68</v>
      </c>
      <c r="J251" s="9">
        <v>367702.24</v>
      </c>
      <c r="K251" s="9">
        <f>350+1040</f>
        <v>1390</v>
      </c>
      <c r="L251" s="9">
        <f t="shared" si="10"/>
        <v>-47838.56</v>
      </c>
      <c r="M251" s="9"/>
    </row>
    <row r="252" spans="1:13" ht="12.75">
      <c r="A252" s="8">
        <v>243</v>
      </c>
      <c r="B252" s="8" t="s">
        <v>272</v>
      </c>
      <c r="C252" s="8">
        <v>3554.1</v>
      </c>
      <c r="D252" s="8">
        <v>35.6</v>
      </c>
      <c r="E252" s="8">
        <v>3589.7</v>
      </c>
      <c r="F252" s="9"/>
      <c r="G252" s="9">
        <f t="shared" si="11"/>
        <v>406312.2</v>
      </c>
      <c r="H252" s="38">
        <v>406312.2</v>
      </c>
      <c r="I252" s="9">
        <f t="shared" si="9"/>
        <v>410299.2</v>
      </c>
      <c r="J252" s="9">
        <v>402662.23</v>
      </c>
      <c r="K252" s="9">
        <v>1040</v>
      </c>
      <c r="L252" s="9">
        <f t="shared" si="10"/>
        <v>6596.97000000003</v>
      </c>
      <c r="M252" s="9">
        <f>1329*3</f>
        <v>3987</v>
      </c>
    </row>
    <row r="253" spans="1:13" ht="12.75">
      <c r="A253" s="8">
        <v>244</v>
      </c>
      <c r="B253" s="8" t="s">
        <v>273</v>
      </c>
      <c r="C253" s="8">
        <v>2659.8</v>
      </c>
      <c r="D253" s="8">
        <v>687.4</v>
      </c>
      <c r="E253" s="8">
        <v>3347.2</v>
      </c>
      <c r="F253" s="9"/>
      <c r="G253" s="9">
        <f t="shared" si="11"/>
        <v>396844.03</v>
      </c>
      <c r="H253" s="38">
        <v>396844.03</v>
      </c>
      <c r="I253" s="9">
        <f t="shared" si="9"/>
        <v>397768.03</v>
      </c>
      <c r="J253" s="9">
        <v>253647.56</v>
      </c>
      <c r="K253" s="9">
        <v>1040</v>
      </c>
      <c r="L253" s="9">
        <f t="shared" si="10"/>
        <v>143080.47000000003</v>
      </c>
      <c r="M253" s="9">
        <f>308*3</f>
        <v>924</v>
      </c>
    </row>
    <row r="254" spans="1:13" ht="12.75">
      <c r="A254" s="8">
        <v>245</v>
      </c>
      <c r="B254" s="8" t="s">
        <v>274</v>
      </c>
      <c r="C254" s="8">
        <v>2641.9</v>
      </c>
      <c r="D254" s="8"/>
      <c r="E254" s="8">
        <v>2641.9</v>
      </c>
      <c r="F254" s="9">
        <v>-1337.82</v>
      </c>
      <c r="G254" s="9">
        <f t="shared" si="11"/>
        <v>330026.16000000003</v>
      </c>
      <c r="H254" s="38">
        <v>328688.34</v>
      </c>
      <c r="I254" s="9">
        <f t="shared" si="9"/>
        <v>328688.34</v>
      </c>
      <c r="J254" s="9">
        <v>433282.69</v>
      </c>
      <c r="K254" s="9">
        <f>700+4160</f>
        <v>4860</v>
      </c>
      <c r="L254" s="9">
        <f t="shared" si="10"/>
        <v>-109454.34999999998</v>
      </c>
      <c r="M254" s="9"/>
    </row>
    <row r="255" spans="1:13" ht="12.75">
      <c r="A255" s="8">
        <v>246</v>
      </c>
      <c r="B255" s="8" t="s">
        <v>275</v>
      </c>
      <c r="C255" s="8">
        <v>2647.7</v>
      </c>
      <c r="D255" s="8">
        <v>702.4</v>
      </c>
      <c r="E255" s="8">
        <v>3350.1</v>
      </c>
      <c r="F255" s="9"/>
      <c r="G255" s="9">
        <f t="shared" si="11"/>
        <v>379097.32</v>
      </c>
      <c r="H255" s="38">
        <v>379097.32</v>
      </c>
      <c r="I255" s="9">
        <f t="shared" si="9"/>
        <v>379097.32</v>
      </c>
      <c r="J255" s="9">
        <v>209492.69</v>
      </c>
      <c r="K255" s="9">
        <v>1040</v>
      </c>
      <c r="L255" s="9">
        <f t="shared" si="10"/>
        <v>168564.63</v>
      </c>
      <c r="M255" s="9"/>
    </row>
    <row r="256" spans="1:13" ht="12.75">
      <c r="A256" s="8">
        <v>247</v>
      </c>
      <c r="B256" s="8" t="s">
        <v>276</v>
      </c>
      <c r="C256" s="8">
        <v>3182.3</v>
      </c>
      <c r="D256" s="8">
        <v>263.7</v>
      </c>
      <c r="E256" s="8">
        <v>3446</v>
      </c>
      <c r="F256" s="9"/>
      <c r="G256" s="9">
        <f t="shared" si="11"/>
        <v>404296.45</v>
      </c>
      <c r="H256" s="38">
        <v>404296.45</v>
      </c>
      <c r="I256" s="9">
        <f t="shared" si="9"/>
        <v>405220.45</v>
      </c>
      <c r="J256" s="9">
        <v>239742.69</v>
      </c>
      <c r="K256" s="9">
        <f>750+1040</f>
        <v>1790</v>
      </c>
      <c r="L256" s="9">
        <f t="shared" si="10"/>
        <v>163687.76</v>
      </c>
      <c r="M256" s="9">
        <f>308*3</f>
        <v>924</v>
      </c>
    </row>
    <row r="257" spans="1:13" ht="12.75">
      <c r="A257" s="8">
        <v>248</v>
      </c>
      <c r="B257" s="8" t="s">
        <v>277</v>
      </c>
      <c r="C257" s="8">
        <v>2496.1</v>
      </c>
      <c r="D257" s="8"/>
      <c r="E257" s="8">
        <v>2496.1</v>
      </c>
      <c r="F257" s="9"/>
      <c r="G257" s="9">
        <f t="shared" si="11"/>
        <v>283057.74</v>
      </c>
      <c r="H257" s="38">
        <v>283057.74</v>
      </c>
      <c r="I257" s="9">
        <f t="shared" si="9"/>
        <v>283057.74</v>
      </c>
      <c r="J257" s="9">
        <v>233921.7</v>
      </c>
      <c r="K257" s="9">
        <v>1040</v>
      </c>
      <c r="L257" s="9">
        <f t="shared" si="10"/>
        <v>48096.03999999998</v>
      </c>
      <c r="M257" s="9"/>
    </row>
    <row r="258" spans="1:13" ht="12.75">
      <c r="A258" s="8">
        <v>249</v>
      </c>
      <c r="B258" s="8" t="s">
        <v>278</v>
      </c>
      <c r="C258" s="8">
        <v>1742</v>
      </c>
      <c r="D258" s="8">
        <v>52.5</v>
      </c>
      <c r="E258" s="8">
        <v>1794.5</v>
      </c>
      <c r="F258" s="9"/>
      <c r="G258" s="9">
        <f t="shared" si="11"/>
        <v>209023.36</v>
      </c>
      <c r="H258" s="38">
        <v>209023.36</v>
      </c>
      <c r="I258" s="9">
        <f t="shared" si="9"/>
        <v>209023.36</v>
      </c>
      <c r="J258" s="9">
        <v>179575.75</v>
      </c>
      <c r="K258" s="9">
        <v>1040</v>
      </c>
      <c r="L258" s="9">
        <f t="shared" si="10"/>
        <v>28407.609999999986</v>
      </c>
      <c r="M258" s="9"/>
    </row>
    <row r="259" spans="1:13" ht="12.75">
      <c r="A259" s="8">
        <v>250</v>
      </c>
      <c r="B259" s="8" t="s">
        <v>279</v>
      </c>
      <c r="C259" s="8">
        <v>2243.4</v>
      </c>
      <c r="D259" s="8"/>
      <c r="E259" s="8">
        <v>2243.4</v>
      </c>
      <c r="F259" s="9"/>
      <c r="G259" s="9">
        <f t="shared" si="11"/>
        <v>264003.31</v>
      </c>
      <c r="H259" s="38">
        <v>264003.31</v>
      </c>
      <c r="I259" s="9">
        <f t="shared" si="9"/>
        <v>264003.31</v>
      </c>
      <c r="J259" s="9">
        <v>208026.9</v>
      </c>
      <c r="K259" s="9">
        <v>1040</v>
      </c>
      <c r="L259" s="9">
        <f t="shared" si="10"/>
        <v>54936.41</v>
      </c>
      <c r="M259" s="9"/>
    </row>
    <row r="260" spans="1:13" ht="12.75">
      <c r="A260" s="8">
        <v>251</v>
      </c>
      <c r="B260" s="8" t="s">
        <v>280</v>
      </c>
      <c r="C260" s="8">
        <v>3486</v>
      </c>
      <c r="D260" s="8">
        <v>0</v>
      </c>
      <c r="E260" s="8">
        <v>3486</v>
      </c>
      <c r="F260" s="9">
        <v>-58021.55</v>
      </c>
      <c r="G260" s="9">
        <f t="shared" si="11"/>
        <v>416646.67</v>
      </c>
      <c r="H260" s="38">
        <v>358625.12</v>
      </c>
      <c r="I260" s="9">
        <f t="shared" si="9"/>
        <v>358625.12</v>
      </c>
      <c r="J260" s="9">
        <v>356198.96</v>
      </c>
      <c r="K260" s="9">
        <v>1040</v>
      </c>
      <c r="L260" s="9">
        <f t="shared" si="10"/>
        <v>1386.1599999999744</v>
      </c>
      <c r="M260" s="9"/>
    </row>
    <row r="261" spans="1:13" ht="12.75">
      <c r="A261" s="8">
        <v>252</v>
      </c>
      <c r="B261" s="8" t="s">
        <v>281</v>
      </c>
      <c r="C261" s="8">
        <v>3048</v>
      </c>
      <c r="D261" s="8">
        <v>206.3</v>
      </c>
      <c r="E261" s="8">
        <v>3254.3</v>
      </c>
      <c r="F261" s="9"/>
      <c r="G261" s="9">
        <f t="shared" si="11"/>
        <v>389734.97</v>
      </c>
      <c r="H261" s="38">
        <v>389734.97</v>
      </c>
      <c r="I261" s="9">
        <f t="shared" si="9"/>
        <v>392310.97</v>
      </c>
      <c r="J261" s="9">
        <v>337456.75</v>
      </c>
      <c r="K261" s="9">
        <f>350+1040</f>
        <v>1390</v>
      </c>
      <c r="L261" s="9">
        <f t="shared" si="10"/>
        <v>53464.21999999997</v>
      </c>
      <c r="M261" s="9">
        <f>448*3+308*4</f>
        <v>2576</v>
      </c>
    </row>
    <row r="262" spans="1:13" ht="12.75">
      <c r="A262" s="8">
        <v>253</v>
      </c>
      <c r="B262" s="8" t="s">
        <v>282</v>
      </c>
      <c r="C262" s="8">
        <v>323.7</v>
      </c>
      <c r="D262" s="8">
        <v>0</v>
      </c>
      <c r="E262" s="8">
        <v>323.7</v>
      </c>
      <c r="F262" s="9"/>
      <c r="G262" s="9">
        <f t="shared" si="11"/>
        <v>33431.73</v>
      </c>
      <c r="H262" s="38">
        <v>33431.73</v>
      </c>
      <c r="I262" s="9">
        <f t="shared" si="9"/>
        <v>33431.73</v>
      </c>
      <c r="J262" s="9">
        <v>45136.72</v>
      </c>
      <c r="K262" s="9"/>
      <c r="L262" s="9">
        <f t="shared" si="10"/>
        <v>-11704.989999999998</v>
      </c>
      <c r="M262" s="9"/>
    </row>
    <row r="263" spans="1:13" ht="12.75">
      <c r="A263" s="8">
        <v>254</v>
      </c>
      <c r="B263" s="8" t="s">
        <v>283</v>
      </c>
      <c r="C263" s="8">
        <v>3739.2</v>
      </c>
      <c r="D263" s="8"/>
      <c r="E263" s="8">
        <v>3739.2</v>
      </c>
      <c r="F263" s="9">
        <v>-93081.09</v>
      </c>
      <c r="G263" s="9">
        <f t="shared" si="11"/>
        <v>448612.45999999996</v>
      </c>
      <c r="H263" s="38">
        <v>355531.37</v>
      </c>
      <c r="I263" s="9">
        <f t="shared" si="9"/>
        <v>355531.37</v>
      </c>
      <c r="J263" s="9">
        <v>529437.3</v>
      </c>
      <c r="K263" s="9">
        <v>350</v>
      </c>
      <c r="L263" s="9">
        <f t="shared" si="10"/>
        <v>-174255.93000000005</v>
      </c>
      <c r="M263" s="9"/>
    </row>
    <row r="264" spans="1:13" ht="12.75">
      <c r="A264" s="8">
        <v>255</v>
      </c>
      <c r="B264" s="8" t="s">
        <v>284</v>
      </c>
      <c r="C264" s="8">
        <v>4457.9</v>
      </c>
      <c r="D264" s="8">
        <v>167.9</v>
      </c>
      <c r="E264" s="8">
        <v>4625.8</v>
      </c>
      <c r="F264" s="9"/>
      <c r="G264" s="9">
        <f t="shared" si="11"/>
        <v>548989.95</v>
      </c>
      <c r="H264" s="38">
        <v>548989.95</v>
      </c>
      <c r="I264" s="9">
        <f t="shared" si="9"/>
        <v>552461.95</v>
      </c>
      <c r="J264" s="9">
        <v>411379.12</v>
      </c>
      <c r="K264" s="9"/>
      <c r="L264" s="9">
        <f t="shared" si="10"/>
        <v>141082.82999999996</v>
      </c>
      <c r="M264" s="9">
        <f>448*5+308*4</f>
        <v>3472</v>
      </c>
    </row>
    <row r="265" spans="1:13" ht="12.75">
      <c r="A265" s="8">
        <v>256</v>
      </c>
      <c r="B265" s="8" t="s">
        <v>285</v>
      </c>
      <c r="C265" s="8">
        <v>4385.1</v>
      </c>
      <c r="D265" s="8">
        <v>52.1</v>
      </c>
      <c r="E265" s="8">
        <v>4437.2</v>
      </c>
      <c r="F265" s="9"/>
      <c r="G265" s="9">
        <f t="shared" si="11"/>
        <v>526606.89</v>
      </c>
      <c r="H265" s="38">
        <v>526606.89</v>
      </c>
      <c r="I265" s="9">
        <f t="shared" si="9"/>
        <v>526606.89</v>
      </c>
      <c r="J265" s="9">
        <v>363936.19</v>
      </c>
      <c r="K265" s="9"/>
      <c r="L265" s="9">
        <f t="shared" si="10"/>
        <v>162670.7</v>
      </c>
      <c r="M265" s="9"/>
    </row>
    <row r="266" spans="1:13" ht="12.75">
      <c r="A266" s="8">
        <v>257</v>
      </c>
      <c r="B266" s="8" t="s">
        <v>286</v>
      </c>
      <c r="C266" s="8">
        <v>4467.1</v>
      </c>
      <c r="D266" s="8">
        <v>95.8</v>
      </c>
      <c r="E266" s="8">
        <v>4562.9</v>
      </c>
      <c r="F266" s="9"/>
      <c r="G266" s="9">
        <f t="shared" si="11"/>
        <v>522543.3</v>
      </c>
      <c r="H266" s="38">
        <v>522543.3</v>
      </c>
      <c r="I266" s="9">
        <f aca="true" t="shared" si="12" ref="I266:I329">H266+M266</f>
        <v>454299.593</v>
      </c>
      <c r="J266" s="9">
        <v>461577.6</v>
      </c>
      <c r="K266" s="9"/>
      <c r="L266" s="9">
        <f aca="true" t="shared" si="13" ref="L266:L329">I266-J266-K266</f>
        <v>-7278.006999999983</v>
      </c>
      <c r="M266" s="9">
        <f>1329*3+(-1.41*7*E266)+(-1.49*4*E266)</f>
        <v>-68243.707</v>
      </c>
    </row>
    <row r="267" spans="1:13" ht="12.75">
      <c r="A267" s="8">
        <v>258</v>
      </c>
      <c r="B267" s="8" t="s">
        <v>287</v>
      </c>
      <c r="C267" s="8">
        <v>3179.3</v>
      </c>
      <c r="D267" s="8"/>
      <c r="E267" s="8">
        <v>3179.3</v>
      </c>
      <c r="F267" s="9"/>
      <c r="G267" s="9">
        <f t="shared" si="11"/>
        <v>383169.24</v>
      </c>
      <c r="H267" s="38">
        <v>383169.24</v>
      </c>
      <c r="I267" s="9">
        <f t="shared" si="12"/>
        <v>383169.24</v>
      </c>
      <c r="J267" s="9">
        <v>316823.1</v>
      </c>
      <c r="K267" s="9"/>
      <c r="L267" s="9">
        <f t="shared" si="13"/>
        <v>66346.14000000001</v>
      </c>
      <c r="M267" s="9"/>
    </row>
    <row r="268" spans="1:13" ht="12.75">
      <c r="A268" s="8">
        <v>259</v>
      </c>
      <c r="B268" s="8" t="s">
        <v>288</v>
      </c>
      <c r="C268" s="8">
        <v>238.3</v>
      </c>
      <c r="D268" s="8">
        <v>148.4</v>
      </c>
      <c r="E268" s="8">
        <v>386.7</v>
      </c>
      <c r="F268" s="9"/>
      <c r="G268" s="9">
        <f t="shared" si="11"/>
        <v>35475.86</v>
      </c>
      <c r="H268" s="38">
        <v>35475.86</v>
      </c>
      <c r="I268" s="9">
        <f t="shared" si="12"/>
        <v>35475.86</v>
      </c>
      <c r="J268" s="9">
        <v>12875.65</v>
      </c>
      <c r="K268" s="9"/>
      <c r="L268" s="9">
        <f t="shared" si="13"/>
        <v>22600.21</v>
      </c>
      <c r="M268" s="9"/>
    </row>
    <row r="269" spans="1:13" ht="12.75">
      <c r="A269" s="8">
        <v>260</v>
      </c>
      <c r="B269" s="8" t="s">
        <v>289</v>
      </c>
      <c r="C269" s="8">
        <v>207.4</v>
      </c>
      <c r="D269" s="8">
        <v>0</v>
      </c>
      <c r="E269" s="8">
        <v>207.4</v>
      </c>
      <c r="F269" s="9"/>
      <c r="G269" s="9">
        <f aca="true" t="shared" si="14" ref="G269:G332">H269-F269</f>
        <v>16135.71</v>
      </c>
      <c r="H269" s="39">
        <v>16135.71</v>
      </c>
      <c r="I269" s="9">
        <f t="shared" si="12"/>
        <v>16135.71</v>
      </c>
      <c r="J269" s="37">
        <v>28584.86</v>
      </c>
      <c r="K269" s="37"/>
      <c r="L269" s="9">
        <f t="shared" si="13"/>
        <v>-12449.150000000001</v>
      </c>
      <c r="M269" s="9"/>
    </row>
    <row r="270" spans="1:13" ht="12.75">
      <c r="A270" s="8">
        <v>261</v>
      </c>
      <c r="B270" s="8" t="s">
        <v>290</v>
      </c>
      <c r="C270" s="8">
        <v>401.4</v>
      </c>
      <c r="D270" s="8">
        <v>0</v>
      </c>
      <c r="E270" s="8">
        <v>401.4</v>
      </c>
      <c r="F270" s="9"/>
      <c r="G270" s="9">
        <f t="shared" si="14"/>
        <v>36824.45</v>
      </c>
      <c r="H270" s="39">
        <v>36824.45</v>
      </c>
      <c r="I270" s="9">
        <f t="shared" si="12"/>
        <v>36824.45</v>
      </c>
      <c r="J270" s="37">
        <v>13301.77</v>
      </c>
      <c r="K270" s="37"/>
      <c r="L270" s="9">
        <f t="shared" si="13"/>
        <v>23522.679999999997</v>
      </c>
      <c r="M270" s="9"/>
    </row>
    <row r="271" spans="1:13" ht="12.75">
      <c r="A271" s="8">
        <v>262</v>
      </c>
      <c r="B271" s="8" t="s">
        <v>294</v>
      </c>
      <c r="C271" s="8">
        <v>276.6</v>
      </c>
      <c r="D271" s="8">
        <v>0</v>
      </c>
      <c r="E271" s="8">
        <v>276.6</v>
      </c>
      <c r="F271" s="9"/>
      <c r="G271" s="9">
        <f t="shared" si="14"/>
        <v>27947.67</v>
      </c>
      <c r="H271" s="39">
        <v>27947.67</v>
      </c>
      <c r="I271" s="9">
        <f t="shared" si="12"/>
        <v>27947.67</v>
      </c>
      <c r="J271" s="37">
        <v>18851.64</v>
      </c>
      <c r="K271" s="37"/>
      <c r="L271" s="9">
        <f t="shared" si="13"/>
        <v>9096.029999999999</v>
      </c>
      <c r="M271" s="9"/>
    </row>
    <row r="272" spans="1:13" ht="12.75">
      <c r="A272" s="8">
        <v>263</v>
      </c>
      <c r="B272" s="8" t="s">
        <v>295</v>
      </c>
      <c r="C272" s="8">
        <v>4864.1</v>
      </c>
      <c r="D272" s="8"/>
      <c r="E272" s="8">
        <v>4864.1</v>
      </c>
      <c r="F272" s="40"/>
      <c r="G272" s="9">
        <f t="shared" si="14"/>
        <v>583302.88</v>
      </c>
      <c r="H272" s="39">
        <v>583302.88</v>
      </c>
      <c r="I272" s="9">
        <f t="shared" si="12"/>
        <v>596453.88</v>
      </c>
      <c r="J272" s="37">
        <v>778584.62</v>
      </c>
      <c r="K272" s="37"/>
      <c r="L272" s="9">
        <f t="shared" si="13"/>
        <v>-182130.74</v>
      </c>
      <c r="M272" s="9">
        <f>1567*5+1329*4</f>
        <v>13151</v>
      </c>
    </row>
    <row r="273" spans="1:13" ht="12.75">
      <c r="A273" s="8">
        <v>264</v>
      </c>
      <c r="B273" s="8" t="s">
        <v>296</v>
      </c>
      <c r="C273" s="8">
        <v>377.5</v>
      </c>
      <c r="D273" s="8">
        <v>0</v>
      </c>
      <c r="E273" s="8">
        <v>377.5</v>
      </c>
      <c r="F273" s="9"/>
      <c r="G273" s="9">
        <f t="shared" si="14"/>
        <v>26228.7</v>
      </c>
      <c r="H273" s="39">
        <v>26228.7</v>
      </c>
      <c r="I273" s="9">
        <f t="shared" si="12"/>
        <v>26228.7</v>
      </c>
      <c r="J273" s="37">
        <v>20634.57</v>
      </c>
      <c r="K273" s="37"/>
      <c r="L273" s="9">
        <f t="shared" si="13"/>
        <v>5594.130000000001</v>
      </c>
      <c r="M273" s="9"/>
    </row>
    <row r="274" spans="1:13" ht="12.75">
      <c r="A274" s="8">
        <v>265</v>
      </c>
      <c r="B274" s="8" t="s">
        <v>297</v>
      </c>
      <c r="C274" s="8">
        <v>839.2</v>
      </c>
      <c r="D274" s="8"/>
      <c r="E274" s="8">
        <v>839.2</v>
      </c>
      <c r="F274" s="9"/>
      <c r="G274" s="9">
        <f t="shared" si="14"/>
        <v>93654.72</v>
      </c>
      <c r="H274" s="38">
        <v>93654.72</v>
      </c>
      <c r="I274" s="9">
        <f t="shared" si="12"/>
        <v>93654.72</v>
      </c>
      <c r="J274" s="9">
        <v>57830.16</v>
      </c>
      <c r="K274" s="9"/>
      <c r="L274" s="9">
        <f t="shared" si="13"/>
        <v>35824.56</v>
      </c>
      <c r="M274" s="9"/>
    </row>
    <row r="275" spans="1:13" ht="12.75">
      <c r="A275" s="8">
        <v>266</v>
      </c>
      <c r="B275" s="8" t="s">
        <v>298</v>
      </c>
      <c r="C275" s="8">
        <v>496.9</v>
      </c>
      <c r="D275" s="8"/>
      <c r="E275" s="8">
        <v>496.9</v>
      </c>
      <c r="F275" s="9"/>
      <c r="G275" s="9">
        <f t="shared" si="14"/>
        <v>54897.51</v>
      </c>
      <c r="H275" s="38">
        <v>54897.51</v>
      </c>
      <c r="I275" s="9">
        <f t="shared" si="12"/>
        <v>54897.51</v>
      </c>
      <c r="J275" s="9">
        <v>50592.04</v>
      </c>
      <c r="K275" s="9"/>
      <c r="L275" s="9">
        <f t="shared" si="13"/>
        <v>4305.470000000001</v>
      </c>
      <c r="M275" s="9"/>
    </row>
    <row r="276" spans="1:13" ht="12.75">
      <c r="A276" s="8">
        <v>267</v>
      </c>
      <c r="B276" s="8" t="s">
        <v>299</v>
      </c>
      <c r="C276" s="8">
        <v>493.4</v>
      </c>
      <c r="D276" s="8">
        <v>0</v>
      </c>
      <c r="E276" s="8">
        <v>493.4</v>
      </c>
      <c r="F276" s="9"/>
      <c r="G276" s="9">
        <f t="shared" si="14"/>
        <v>33432.78</v>
      </c>
      <c r="H276" s="38">
        <v>33432.78</v>
      </c>
      <c r="I276" s="9">
        <f t="shared" si="12"/>
        <v>33432.78</v>
      </c>
      <c r="J276" s="9">
        <v>50316.75</v>
      </c>
      <c r="K276" s="9"/>
      <c r="L276" s="9">
        <f t="shared" si="13"/>
        <v>-16883.97</v>
      </c>
      <c r="M276" s="9"/>
    </row>
    <row r="277" spans="1:13" ht="12.75">
      <c r="A277" s="8">
        <v>268</v>
      </c>
      <c r="B277" s="8" t="s">
        <v>300</v>
      </c>
      <c r="C277" s="8">
        <v>385.4</v>
      </c>
      <c r="D277" s="8">
        <v>0</v>
      </c>
      <c r="E277" s="8">
        <v>385.4</v>
      </c>
      <c r="F277" s="9"/>
      <c r="G277" s="9">
        <f t="shared" si="14"/>
        <v>26777.59</v>
      </c>
      <c r="H277" s="38">
        <v>26777.59</v>
      </c>
      <c r="I277" s="9">
        <f t="shared" si="12"/>
        <v>26777.59</v>
      </c>
      <c r="J277" s="9">
        <v>23570.15</v>
      </c>
      <c r="K277" s="9"/>
      <c r="L277" s="9">
        <f t="shared" si="13"/>
        <v>3207.4399999999987</v>
      </c>
      <c r="M277" s="9"/>
    </row>
    <row r="278" spans="1:13" ht="12.75">
      <c r="A278" s="8">
        <v>269</v>
      </c>
      <c r="B278" s="8" t="s">
        <v>301</v>
      </c>
      <c r="C278" s="8">
        <v>465.4</v>
      </c>
      <c r="D278" s="8">
        <v>0</v>
      </c>
      <c r="E278" s="8">
        <v>465.4</v>
      </c>
      <c r="F278" s="9"/>
      <c r="G278" s="9">
        <f t="shared" si="14"/>
        <v>37474.01</v>
      </c>
      <c r="H278" s="38">
        <v>37474.01</v>
      </c>
      <c r="I278" s="9">
        <f t="shared" si="12"/>
        <v>37474.01</v>
      </c>
      <c r="J278" s="9">
        <v>113178.14</v>
      </c>
      <c r="K278" s="9"/>
      <c r="L278" s="9">
        <f t="shared" si="13"/>
        <v>-75704.13</v>
      </c>
      <c r="M278" s="9"/>
    </row>
    <row r="279" spans="1:13" ht="12.75">
      <c r="A279" s="8">
        <v>270</v>
      </c>
      <c r="B279" s="8" t="s">
        <v>302</v>
      </c>
      <c r="C279" s="8">
        <v>382</v>
      </c>
      <c r="D279" s="8">
        <v>0</v>
      </c>
      <c r="E279" s="8">
        <v>382</v>
      </c>
      <c r="F279" s="9"/>
      <c r="G279" s="9">
        <f t="shared" si="14"/>
        <v>26541.36</v>
      </c>
      <c r="H279" s="38">
        <v>26541.36</v>
      </c>
      <c r="I279" s="9">
        <f t="shared" si="12"/>
        <v>26541.36</v>
      </c>
      <c r="J279" s="9">
        <v>16294.3</v>
      </c>
      <c r="K279" s="9"/>
      <c r="L279" s="9">
        <f t="shared" si="13"/>
        <v>10247.060000000001</v>
      </c>
      <c r="M279" s="9"/>
    </row>
    <row r="280" spans="1:13" ht="12.75">
      <c r="A280" s="8">
        <v>271</v>
      </c>
      <c r="B280" s="8" t="s">
        <v>303</v>
      </c>
      <c r="C280" s="8">
        <v>781.2</v>
      </c>
      <c r="D280" s="8"/>
      <c r="E280" s="8">
        <v>781.2</v>
      </c>
      <c r="F280" s="9"/>
      <c r="G280" s="9">
        <f t="shared" si="14"/>
        <v>87181.92</v>
      </c>
      <c r="H280" s="38">
        <v>87181.92</v>
      </c>
      <c r="I280" s="9">
        <f t="shared" si="12"/>
        <v>87181.92</v>
      </c>
      <c r="J280" s="9">
        <v>46490.44</v>
      </c>
      <c r="K280" s="9"/>
      <c r="L280" s="9">
        <f t="shared" si="13"/>
        <v>40691.479999999996</v>
      </c>
      <c r="M280" s="9"/>
    </row>
    <row r="281" spans="1:13" ht="12.75">
      <c r="A281" s="8">
        <v>272</v>
      </c>
      <c r="B281" s="8" t="s">
        <v>304</v>
      </c>
      <c r="C281" s="8">
        <v>453</v>
      </c>
      <c r="D281" s="8">
        <v>0</v>
      </c>
      <c r="E281" s="8">
        <v>453</v>
      </c>
      <c r="F281" s="9"/>
      <c r="G281" s="9">
        <f t="shared" si="14"/>
        <v>48887.76</v>
      </c>
      <c r="H281" s="38">
        <v>48887.76</v>
      </c>
      <c r="I281" s="9">
        <f t="shared" si="12"/>
        <v>48887.76</v>
      </c>
      <c r="J281" s="9">
        <v>42325.52</v>
      </c>
      <c r="K281" s="9">
        <v>800</v>
      </c>
      <c r="L281" s="9">
        <f t="shared" si="13"/>
        <v>5762.240000000005</v>
      </c>
      <c r="M281" s="9"/>
    </row>
    <row r="282" spans="1:13" ht="12.75">
      <c r="A282" s="8">
        <v>273</v>
      </c>
      <c r="B282" s="8" t="s">
        <v>305</v>
      </c>
      <c r="C282" s="8">
        <v>463.6</v>
      </c>
      <c r="D282" s="8">
        <v>0</v>
      </c>
      <c r="E282" s="8">
        <v>463.6</v>
      </c>
      <c r="F282" s="9">
        <v>-36793.17</v>
      </c>
      <c r="G282" s="9">
        <f t="shared" si="14"/>
        <v>64885.42999999999</v>
      </c>
      <c r="H282" s="38">
        <v>28092.26</v>
      </c>
      <c r="I282" s="9">
        <f t="shared" si="12"/>
        <v>21249.523999999998</v>
      </c>
      <c r="J282" s="37">
        <v>100876.15</v>
      </c>
      <c r="K282" s="37"/>
      <c r="L282" s="9">
        <f t="shared" si="13"/>
        <v>-79626.62599999999</v>
      </c>
      <c r="M282" s="9">
        <f>(-3.69*4)*C282</f>
        <v>-6842.736</v>
      </c>
    </row>
    <row r="283" spans="1:13" ht="12.75">
      <c r="A283" s="8">
        <v>274</v>
      </c>
      <c r="B283" s="8" t="s">
        <v>306</v>
      </c>
      <c r="C283" s="8">
        <v>372.9</v>
      </c>
      <c r="D283" s="8">
        <v>0</v>
      </c>
      <c r="E283" s="8">
        <v>372.9</v>
      </c>
      <c r="F283" s="9"/>
      <c r="G283" s="9">
        <f t="shared" si="14"/>
        <v>25909.09</v>
      </c>
      <c r="H283" s="38">
        <v>25909.09</v>
      </c>
      <c r="I283" s="9">
        <f t="shared" si="12"/>
        <v>25909.09</v>
      </c>
      <c r="J283" s="9">
        <v>11242.95</v>
      </c>
      <c r="K283" s="9"/>
      <c r="L283" s="9">
        <f t="shared" si="13"/>
        <v>14666.14</v>
      </c>
      <c r="M283" s="9"/>
    </row>
    <row r="284" spans="1:13" ht="12.75">
      <c r="A284" s="8">
        <v>275</v>
      </c>
      <c r="B284" s="8" t="s">
        <v>307</v>
      </c>
      <c r="C284" s="8">
        <v>906.8</v>
      </c>
      <c r="D284" s="8"/>
      <c r="E284" s="8">
        <v>906.8</v>
      </c>
      <c r="F284" s="9">
        <v>-27706.87</v>
      </c>
      <c r="G284" s="9">
        <f t="shared" si="14"/>
        <v>106712.2</v>
      </c>
      <c r="H284" s="38">
        <v>79005.33</v>
      </c>
      <c r="I284" s="9">
        <f t="shared" si="12"/>
        <v>79005.33</v>
      </c>
      <c r="J284" s="9">
        <v>82569.66</v>
      </c>
      <c r="K284" s="9">
        <v>1040</v>
      </c>
      <c r="L284" s="9">
        <f t="shared" si="13"/>
        <v>-4604.330000000002</v>
      </c>
      <c r="M284" s="9"/>
    </row>
    <row r="285" spans="1:13" ht="12.75">
      <c r="A285" s="8">
        <v>276</v>
      </c>
      <c r="B285" s="8" t="s">
        <v>308</v>
      </c>
      <c r="C285" s="8">
        <v>511.4</v>
      </c>
      <c r="D285" s="8"/>
      <c r="E285" s="8">
        <v>511.4</v>
      </c>
      <c r="F285" s="9">
        <v>-13297.68</v>
      </c>
      <c r="G285" s="9">
        <f t="shared" si="14"/>
        <v>60181.53</v>
      </c>
      <c r="H285" s="38">
        <v>46883.85</v>
      </c>
      <c r="I285" s="9">
        <f t="shared" si="12"/>
        <v>46883.85</v>
      </c>
      <c r="J285" s="9">
        <v>56725.12</v>
      </c>
      <c r="K285" s="9">
        <v>1040</v>
      </c>
      <c r="L285" s="9">
        <f t="shared" si="13"/>
        <v>-10881.270000000004</v>
      </c>
      <c r="M285" s="9"/>
    </row>
    <row r="286" spans="1:13" ht="12.75">
      <c r="A286" s="8">
        <v>277</v>
      </c>
      <c r="B286" s="8" t="s">
        <v>378</v>
      </c>
      <c r="C286" s="8">
        <v>1345.9</v>
      </c>
      <c r="D286" s="8"/>
      <c r="E286" s="8">
        <v>1345.9</v>
      </c>
      <c r="F286" s="9"/>
      <c r="G286" s="9">
        <f t="shared" si="14"/>
        <v>134159.31</v>
      </c>
      <c r="H286" s="38">
        <v>134159.31</v>
      </c>
      <c r="I286" s="9">
        <f t="shared" si="12"/>
        <v>137183.31</v>
      </c>
      <c r="J286" s="9">
        <v>96420.21</v>
      </c>
      <c r="K286" s="9">
        <v>750</v>
      </c>
      <c r="L286" s="9">
        <f t="shared" si="13"/>
        <v>40013.09999999999</v>
      </c>
      <c r="M286" s="9">
        <f>448*4+308*4</f>
        <v>3024</v>
      </c>
    </row>
    <row r="287" spans="1:13" ht="12.75">
      <c r="A287" s="8">
        <v>278</v>
      </c>
      <c r="B287" s="8" t="s">
        <v>309</v>
      </c>
      <c r="C287" s="8">
        <v>959.9</v>
      </c>
      <c r="D287" s="8">
        <v>0</v>
      </c>
      <c r="E287" s="8">
        <v>959.9</v>
      </c>
      <c r="F287" s="9">
        <v>-29933.3</v>
      </c>
      <c r="G287" s="9">
        <f t="shared" si="14"/>
        <v>71992.5</v>
      </c>
      <c r="H287" s="38">
        <v>42059.2</v>
      </c>
      <c r="I287" s="9">
        <f t="shared" si="12"/>
        <v>42059.2</v>
      </c>
      <c r="J287" s="9">
        <v>78543.65</v>
      </c>
      <c r="K287" s="9">
        <v>800</v>
      </c>
      <c r="L287" s="9">
        <f t="shared" si="13"/>
        <v>-37284.45</v>
      </c>
      <c r="M287" s="9"/>
    </row>
    <row r="288" spans="1:13" ht="12.75">
      <c r="A288" s="8">
        <v>279</v>
      </c>
      <c r="B288" s="8" t="s">
        <v>379</v>
      </c>
      <c r="C288" s="8">
        <v>743.6</v>
      </c>
      <c r="D288" s="8">
        <v>0</v>
      </c>
      <c r="E288" s="8">
        <v>743.6</v>
      </c>
      <c r="F288" s="9"/>
      <c r="G288" s="9">
        <f t="shared" si="14"/>
        <v>30874.27</v>
      </c>
      <c r="H288" s="38">
        <v>30874.27</v>
      </c>
      <c r="I288" s="9">
        <f t="shared" si="12"/>
        <v>30874.27</v>
      </c>
      <c r="J288" s="9">
        <v>25364.24</v>
      </c>
      <c r="K288" s="9">
        <v>750</v>
      </c>
      <c r="L288" s="9">
        <f t="shared" si="13"/>
        <v>4760.029999999999</v>
      </c>
      <c r="M288" s="9"/>
    </row>
    <row r="289" spans="1:13" ht="12.75">
      <c r="A289" s="8">
        <v>280</v>
      </c>
      <c r="B289" s="8" t="s">
        <v>310</v>
      </c>
      <c r="C289" s="8">
        <v>3242.8</v>
      </c>
      <c r="D289" s="8">
        <v>71.5</v>
      </c>
      <c r="E289" s="8">
        <v>3314.3</v>
      </c>
      <c r="F289" s="9"/>
      <c r="G289" s="9">
        <f t="shared" si="14"/>
        <v>375841.62</v>
      </c>
      <c r="H289" s="38">
        <v>375841.62</v>
      </c>
      <c r="I289" s="9">
        <f t="shared" si="12"/>
        <v>378499.62</v>
      </c>
      <c r="J289" s="9">
        <v>236576.24</v>
      </c>
      <c r="K289" s="9">
        <v>1040</v>
      </c>
      <c r="L289" s="9">
        <f t="shared" si="13"/>
        <v>140883.38</v>
      </c>
      <c r="M289" s="9">
        <f>1329*2</f>
        <v>2658</v>
      </c>
    </row>
    <row r="290" spans="1:13" ht="12.75">
      <c r="A290" s="8">
        <v>281</v>
      </c>
      <c r="B290" s="8" t="s">
        <v>311</v>
      </c>
      <c r="C290" s="8">
        <v>3584.3</v>
      </c>
      <c r="D290" s="8">
        <v>480.2</v>
      </c>
      <c r="E290" s="8">
        <v>4064.5</v>
      </c>
      <c r="F290" s="9">
        <v>-157285.82</v>
      </c>
      <c r="G290" s="9">
        <f t="shared" si="14"/>
        <v>508225.10000000003</v>
      </c>
      <c r="H290" s="38">
        <v>350939.28</v>
      </c>
      <c r="I290" s="9">
        <f t="shared" si="12"/>
        <v>350939.28</v>
      </c>
      <c r="J290" s="9">
        <v>471888.06</v>
      </c>
      <c r="K290" s="9">
        <v>1040</v>
      </c>
      <c r="L290" s="9">
        <f t="shared" si="13"/>
        <v>-121988.77999999997</v>
      </c>
      <c r="M290" s="9"/>
    </row>
    <row r="291" spans="1:13" ht="12.75">
      <c r="A291" s="8">
        <v>282</v>
      </c>
      <c r="B291" s="8" t="s">
        <v>312</v>
      </c>
      <c r="C291" s="8">
        <v>4228</v>
      </c>
      <c r="D291" s="8">
        <v>395.8</v>
      </c>
      <c r="E291" s="8">
        <v>4623.8</v>
      </c>
      <c r="F291" s="9"/>
      <c r="G291" s="9">
        <f t="shared" si="14"/>
        <v>549307.45</v>
      </c>
      <c r="H291" s="38">
        <v>549307.45</v>
      </c>
      <c r="I291" s="9">
        <f t="shared" si="12"/>
        <v>551883.45</v>
      </c>
      <c r="J291" s="9">
        <v>464433.41</v>
      </c>
      <c r="K291" s="9">
        <v>2080</v>
      </c>
      <c r="L291" s="9">
        <f t="shared" si="13"/>
        <v>85370.03999999998</v>
      </c>
      <c r="M291" s="9">
        <f>448*3+308*4</f>
        <v>2576</v>
      </c>
    </row>
    <row r="292" spans="1:13" ht="12.75">
      <c r="A292" s="8">
        <v>283</v>
      </c>
      <c r="B292" s="8" t="s">
        <v>313</v>
      </c>
      <c r="C292" s="8">
        <v>187.7</v>
      </c>
      <c r="D292" s="8">
        <v>0</v>
      </c>
      <c r="E292" s="8">
        <v>187.7</v>
      </c>
      <c r="F292" s="9"/>
      <c r="G292" s="9">
        <f t="shared" si="14"/>
        <v>13131.49</v>
      </c>
      <c r="H292" s="38">
        <v>13131.49</v>
      </c>
      <c r="I292" s="9">
        <f t="shared" si="12"/>
        <v>13131.49</v>
      </c>
      <c r="J292" s="9">
        <v>4683.79</v>
      </c>
      <c r="K292" s="9"/>
      <c r="L292" s="9">
        <f t="shared" si="13"/>
        <v>8447.7</v>
      </c>
      <c r="M292" s="9"/>
    </row>
    <row r="293" spans="1:13" ht="12.75">
      <c r="A293" s="8">
        <v>284</v>
      </c>
      <c r="B293" s="8" t="s">
        <v>315</v>
      </c>
      <c r="C293" s="8">
        <v>255.5</v>
      </c>
      <c r="D293" s="8">
        <v>0</v>
      </c>
      <c r="E293" s="8">
        <v>255.5</v>
      </c>
      <c r="F293" s="9"/>
      <c r="G293" s="9">
        <f t="shared" si="14"/>
        <v>18344.9</v>
      </c>
      <c r="H293" s="38">
        <v>18344.9</v>
      </c>
      <c r="I293" s="9">
        <f t="shared" si="12"/>
        <v>18344.9</v>
      </c>
      <c r="J293" s="9">
        <v>7857.65</v>
      </c>
      <c r="K293" s="9"/>
      <c r="L293" s="9">
        <f t="shared" si="13"/>
        <v>10487.250000000002</v>
      </c>
      <c r="M293" s="9"/>
    </row>
    <row r="294" spans="1:13" ht="12.75">
      <c r="A294" s="8">
        <v>285</v>
      </c>
      <c r="B294" s="8" t="s">
        <v>316</v>
      </c>
      <c r="C294" s="8">
        <v>479.6</v>
      </c>
      <c r="D294" s="8"/>
      <c r="E294" s="8">
        <v>479.6</v>
      </c>
      <c r="F294" s="9"/>
      <c r="G294" s="9">
        <f t="shared" si="14"/>
        <v>52986.21</v>
      </c>
      <c r="H294" s="38">
        <v>52986.21</v>
      </c>
      <c r="I294" s="9">
        <f t="shared" si="12"/>
        <v>52986.21</v>
      </c>
      <c r="J294" s="9">
        <v>38398.16</v>
      </c>
      <c r="K294" s="9"/>
      <c r="L294" s="9">
        <f t="shared" si="13"/>
        <v>14588.049999999996</v>
      </c>
      <c r="M294" s="9"/>
    </row>
    <row r="295" spans="1:13" ht="12.75">
      <c r="A295" s="8">
        <v>286</v>
      </c>
      <c r="B295" s="8" t="s">
        <v>317</v>
      </c>
      <c r="C295" s="8">
        <v>1331.7</v>
      </c>
      <c r="D295" s="8">
        <v>543</v>
      </c>
      <c r="E295" s="8">
        <v>1874.7</v>
      </c>
      <c r="F295" s="9">
        <v>-1920.82</v>
      </c>
      <c r="G295" s="9">
        <f t="shared" si="14"/>
        <v>230513.13</v>
      </c>
      <c r="H295" s="38">
        <v>228592.31</v>
      </c>
      <c r="I295" s="9">
        <f t="shared" si="12"/>
        <v>228592.31</v>
      </c>
      <c r="J295" s="9">
        <v>193830.87</v>
      </c>
      <c r="K295" s="9"/>
      <c r="L295" s="9">
        <f t="shared" si="13"/>
        <v>34761.44</v>
      </c>
      <c r="M295" s="9"/>
    </row>
    <row r="296" spans="1:13" ht="12.75">
      <c r="A296" s="8">
        <v>287</v>
      </c>
      <c r="B296" s="8" t="s">
        <v>318</v>
      </c>
      <c r="C296" s="8">
        <v>790.4</v>
      </c>
      <c r="D296" s="8"/>
      <c r="E296" s="8">
        <v>790.4</v>
      </c>
      <c r="F296" s="9"/>
      <c r="G296" s="9">
        <f t="shared" si="14"/>
        <v>88208.64</v>
      </c>
      <c r="H296" s="38">
        <v>88208.64</v>
      </c>
      <c r="I296" s="9">
        <f t="shared" si="12"/>
        <v>88208.64</v>
      </c>
      <c r="J296" s="9">
        <v>140398.05</v>
      </c>
      <c r="K296" s="9"/>
      <c r="L296" s="9">
        <f t="shared" si="13"/>
        <v>-52189.40999999999</v>
      </c>
      <c r="M296" s="9"/>
    </row>
    <row r="297" spans="1:13" ht="12.75">
      <c r="A297" s="8">
        <v>288</v>
      </c>
      <c r="B297" s="8" t="s">
        <v>319</v>
      </c>
      <c r="C297" s="8">
        <v>446.2</v>
      </c>
      <c r="D297" s="8"/>
      <c r="E297" s="8">
        <v>446.2</v>
      </c>
      <c r="F297" s="9"/>
      <c r="G297" s="9">
        <f t="shared" si="14"/>
        <v>49296.17</v>
      </c>
      <c r="H297" s="38">
        <v>49296.17</v>
      </c>
      <c r="I297" s="9">
        <f t="shared" si="12"/>
        <v>49296.17</v>
      </c>
      <c r="J297" s="9">
        <v>68828.75</v>
      </c>
      <c r="K297" s="9"/>
      <c r="L297" s="9">
        <f t="shared" si="13"/>
        <v>-19532.58</v>
      </c>
      <c r="M297" s="9"/>
    </row>
    <row r="298" spans="1:13" ht="12.75">
      <c r="A298" s="8">
        <v>289</v>
      </c>
      <c r="B298" s="8" t="s">
        <v>320</v>
      </c>
      <c r="C298" s="8">
        <v>818.6</v>
      </c>
      <c r="D298" s="8"/>
      <c r="E298" s="8">
        <v>818.6</v>
      </c>
      <c r="F298" s="9"/>
      <c r="G298" s="9">
        <f t="shared" si="14"/>
        <v>91355.76</v>
      </c>
      <c r="H298" s="38">
        <v>91355.76</v>
      </c>
      <c r="I298" s="9">
        <f t="shared" si="12"/>
        <v>91355.76</v>
      </c>
      <c r="J298" s="9">
        <v>81977.93</v>
      </c>
      <c r="K298" s="9"/>
      <c r="L298" s="9">
        <f t="shared" si="13"/>
        <v>9377.830000000002</v>
      </c>
      <c r="M298" s="9"/>
    </row>
    <row r="299" spans="1:13" ht="12.75">
      <c r="A299" s="8">
        <v>290</v>
      </c>
      <c r="B299" s="8" t="s">
        <v>321</v>
      </c>
      <c r="C299" s="8">
        <v>458.3</v>
      </c>
      <c r="D299" s="8">
        <v>0</v>
      </c>
      <c r="E299" s="8">
        <v>458.3</v>
      </c>
      <c r="F299" s="9"/>
      <c r="G299" s="9">
        <f t="shared" si="14"/>
        <v>64308.66</v>
      </c>
      <c r="H299" s="38">
        <v>64308.66</v>
      </c>
      <c r="I299" s="9">
        <f t="shared" si="12"/>
        <v>64308.66</v>
      </c>
      <c r="J299" s="9">
        <v>73609.56</v>
      </c>
      <c r="K299" s="9">
        <v>800</v>
      </c>
      <c r="L299" s="9">
        <f t="shared" si="13"/>
        <v>-10100.899999999994</v>
      </c>
      <c r="M299" s="9"/>
    </row>
    <row r="300" spans="1:13" ht="12.75">
      <c r="A300" s="8">
        <v>291</v>
      </c>
      <c r="B300" s="8" t="s">
        <v>322</v>
      </c>
      <c r="C300" s="8">
        <v>1517.4</v>
      </c>
      <c r="D300" s="8">
        <v>71.6</v>
      </c>
      <c r="E300" s="8">
        <v>1589</v>
      </c>
      <c r="F300" s="9"/>
      <c r="G300" s="9">
        <f t="shared" si="14"/>
        <v>178476.48</v>
      </c>
      <c r="H300" s="38">
        <v>178476.48</v>
      </c>
      <c r="I300" s="9">
        <f t="shared" si="12"/>
        <v>181134.48</v>
      </c>
      <c r="J300" s="9">
        <v>128566.22</v>
      </c>
      <c r="K300" s="9"/>
      <c r="L300" s="9">
        <f t="shared" si="13"/>
        <v>52568.26000000001</v>
      </c>
      <c r="M300" s="9">
        <f>1329*2</f>
        <v>2658</v>
      </c>
    </row>
    <row r="301" spans="1:13" ht="12.75">
      <c r="A301" s="8">
        <v>292</v>
      </c>
      <c r="B301" s="8" t="s">
        <v>323</v>
      </c>
      <c r="C301" s="8">
        <v>470.9</v>
      </c>
      <c r="D301" s="8">
        <v>0</v>
      </c>
      <c r="E301" s="8">
        <v>470.9</v>
      </c>
      <c r="F301" s="9">
        <v>-13283.97</v>
      </c>
      <c r="G301" s="9">
        <f t="shared" si="14"/>
        <v>71218.88</v>
      </c>
      <c r="H301" s="38">
        <v>57934.91</v>
      </c>
      <c r="I301" s="9">
        <f t="shared" si="12"/>
        <v>57934.91</v>
      </c>
      <c r="J301" s="9">
        <v>61700.38</v>
      </c>
      <c r="K301" s="9"/>
      <c r="L301" s="9">
        <f t="shared" si="13"/>
        <v>-3765.469999999994</v>
      </c>
      <c r="M301" s="9"/>
    </row>
    <row r="302" spans="1:13" ht="12.75">
      <c r="A302" s="8">
        <v>293</v>
      </c>
      <c r="B302" s="8" t="s">
        <v>324</v>
      </c>
      <c r="C302" s="8">
        <v>1093.4</v>
      </c>
      <c r="D302" s="8"/>
      <c r="E302" s="8">
        <v>1093.4</v>
      </c>
      <c r="F302" s="9">
        <v>-149284.29</v>
      </c>
      <c r="G302" s="9">
        <f t="shared" si="14"/>
        <v>171370.98</v>
      </c>
      <c r="H302" s="38">
        <v>22086.69</v>
      </c>
      <c r="I302" s="9">
        <f t="shared" si="12"/>
        <v>22086.69</v>
      </c>
      <c r="J302" s="9">
        <v>293494.71</v>
      </c>
      <c r="K302" s="9"/>
      <c r="L302" s="9">
        <f t="shared" si="13"/>
        <v>-271408.02</v>
      </c>
      <c r="M302" s="9"/>
    </row>
    <row r="303" spans="1:13" ht="12.75">
      <c r="A303" s="8">
        <v>294</v>
      </c>
      <c r="B303" s="8" t="s">
        <v>325</v>
      </c>
      <c r="C303" s="8">
        <v>1284.3</v>
      </c>
      <c r="D303" s="8"/>
      <c r="E303" s="8">
        <v>1284.3</v>
      </c>
      <c r="F303" s="9">
        <v>-22435.67</v>
      </c>
      <c r="G303" s="9">
        <f t="shared" si="14"/>
        <v>154166.46999999997</v>
      </c>
      <c r="H303" s="38">
        <v>131730.8</v>
      </c>
      <c r="I303" s="9">
        <f t="shared" si="12"/>
        <v>131730.8</v>
      </c>
      <c r="J303" s="9">
        <v>229733.08</v>
      </c>
      <c r="K303" s="9"/>
      <c r="L303" s="9">
        <f t="shared" si="13"/>
        <v>-98002.28</v>
      </c>
      <c r="M303" s="9"/>
    </row>
    <row r="304" spans="1:13" ht="12.75">
      <c r="A304" s="8">
        <v>295</v>
      </c>
      <c r="B304" s="8" t="s">
        <v>326</v>
      </c>
      <c r="C304" s="8">
        <v>947.3</v>
      </c>
      <c r="D304" s="8"/>
      <c r="E304" s="8">
        <v>947.3</v>
      </c>
      <c r="F304" s="9">
        <v>-53618.13</v>
      </c>
      <c r="G304" s="9">
        <f t="shared" si="14"/>
        <v>113599.48</v>
      </c>
      <c r="H304" s="38">
        <v>59981.35</v>
      </c>
      <c r="I304" s="9">
        <f t="shared" si="12"/>
        <v>59981.35</v>
      </c>
      <c r="J304" s="9">
        <v>156903.27</v>
      </c>
      <c r="K304" s="9"/>
      <c r="L304" s="9">
        <f t="shared" si="13"/>
        <v>-96921.91999999998</v>
      </c>
      <c r="M304" s="9"/>
    </row>
    <row r="305" spans="1:13" ht="12.75">
      <c r="A305" s="8">
        <v>296</v>
      </c>
      <c r="B305" s="8" t="s">
        <v>327</v>
      </c>
      <c r="C305" s="8">
        <v>523.4</v>
      </c>
      <c r="D305" s="8"/>
      <c r="E305" s="8">
        <v>523.4</v>
      </c>
      <c r="F305" s="9">
        <v>-3968.75</v>
      </c>
      <c r="G305" s="9">
        <f t="shared" si="14"/>
        <v>57825.18</v>
      </c>
      <c r="H305" s="38">
        <v>53856.43</v>
      </c>
      <c r="I305" s="9">
        <f t="shared" si="12"/>
        <v>53856.43</v>
      </c>
      <c r="J305" s="9">
        <v>40602.3</v>
      </c>
      <c r="K305" s="9"/>
      <c r="L305" s="9">
        <f t="shared" si="13"/>
        <v>13254.129999999997</v>
      </c>
      <c r="M305" s="9"/>
    </row>
    <row r="306" spans="1:13" ht="12.75">
      <c r="A306" s="8">
        <v>297</v>
      </c>
      <c r="B306" s="8" t="s">
        <v>328</v>
      </c>
      <c r="C306" s="8">
        <v>1854.5</v>
      </c>
      <c r="D306" s="8">
        <v>0</v>
      </c>
      <c r="E306" s="8">
        <v>1854.5</v>
      </c>
      <c r="F306" s="9"/>
      <c r="G306" s="9">
        <f t="shared" si="14"/>
        <v>229364.56</v>
      </c>
      <c r="H306" s="38">
        <v>229364.56</v>
      </c>
      <c r="I306" s="9">
        <f t="shared" si="12"/>
        <v>229364.56</v>
      </c>
      <c r="J306" s="9">
        <v>247620.49</v>
      </c>
      <c r="K306" s="9">
        <v>1040</v>
      </c>
      <c r="L306" s="9">
        <f t="shared" si="13"/>
        <v>-19295.929999999993</v>
      </c>
      <c r="M306" s="9"/>
    </row>
    <row r="307" spans="1:13" ht="12.75">
      <c r="A307" s="8">
        <v>298</v>
      </c>
      <c r="B307" s="8" t="s">
        <v>329</v>
      </c>
      <c r="C307" s="8">
        <v>4898.2</v>
      </c>
      <c r="D307" s="8"/>
      <c r="E307" s="8">
        <v>4898.2</v>
      </c>
      <c r="F307" s="9">
        <v>-40952.11</v>
      </c>
      <c r="G307" s="9">
        <f t="shared" si="14"/>
        <v>599931.54</v>
      </c>
      <c r="H307" s="38">
        <v>558979.43</v>
      </c>
      <c r="I307" s="9">
        <f t="shared" si="12"/>
        <v>560211.43</v>
      </c>
      <c r="J307" s="9">
        <v>658480.88</v>
      </c>
      <c r="K307" s="9">
        <v>1040</v>
      </c>
      <c r="L307" s="9">
        <f t="shared" si="13"/>
        <v>-99309.44999999995</v>
      </c>
      <c r="M307" s="9">
        <f>308*4</f>
        <v>1232</v>
      </c>
    </row>
    <row r="308" spans="1:13" ht="12.75">
      <c r="A308" s="8">
        <v>299</v>
      </c>
      <c r="B308" s="8" t="s">
        <v>360</v>
      </c>
      <c r="C308" s="8">
        <v>1139.3</v>
      </c>
      <c r="D308" s="8">
        <v>0</v>
      </c>
      <c r="E308" s="8">
        <v>1139.3</v>
      </c>
      <c r="F308" s="9"/>
      <c r="G308" s="9">
        <f t="shared" si="14"/>
        <v>139461.04</v>
      </c>
      <c r="H308" s="38">
        <v>139461.04</v>
      </c>
      <c r="I308" s="9">
        <f t="shared" si="12"/>
        <v>139461.04</v>
      </c>
      <c r="J308" s="9">
        <v>92927.06</v>
      </c>
      <c r="K308" s="9"/>
      <c r="L308" s="9">
        <f t="shared" si="13"/>
        <v>46533.98000000001</v>
      </c>
      <c r="M308" s="9"/>
    </row>
    <row r="309" spans="1:13" ht="12.75">
      <c r="A309" s="8">
        <v>300</v>
      </c>
      <c r="B309" s="8" t="s">
        <v>330</v>
      </c>
      <c r="C309" s="8">
        <v>489.9</v>
      </c>
      <c r="D309" s="8">
        <v>0</v>
      </c>
      <c r="E309" s="8">
        <v>489.9</v>
      </c>
      <c r="F309" s="9"/>
      <c r="G309" s="9">
        <f t="shared" si="14"/>
        <v>56220.62</v>
      </c>
      <c r="H309" s="38">
        <v>56220.62</v>
      </c>
      <c r="I309" s="9">
        <f t="shared" si="12"/>
        <v>56220.62</v>
      </c>
      <c r="J309" s="9">
        <v>37940.49</v>
      </c>
      <c r="K309" s="9"/>
      <c r="L309" s="9">
        <f t="shared" si="13"/>
        <v>18280.130000000005</v>
      </c>
      <c r="M309" s="9"/>
    </row>
    <row r="310" spans="1:13" ht="12.75">
      <c r="A310" s="8">
        <v>301</v>
      </c>
      <c r="B310" s="8" t="s">
        <v>331</v>
      </c>
      <c r="C310" s="8">
        <v>481.5</v>
      </c>
      <c r="D310" s="8">
        <v>0</v>
      </c>
      <c r="E310" s="8">
        <v>481.5</v>
      </c>
      <c r="F310" s="9"/>
      <c r="G310" s="9">
        <f t="shared" si="14"/>
        <v>55256.94</v>
      </c>
      <c r="H310" s="38">
        <v>55256.94</v>
      </c>
      <c r="I310" s="9">
        <f t="shared" si="12"/>
        <v>55256.94</v>
      </c>
      <c r="J310" s="9">
        <v>32084.2</v>
      </c>
      <c r="K310" s="9"/>
      <c r="L310" s="9">
        <f t="shared" si="13"/>
        <v>23172.74</v>
      </c>
      <c r="M310" s="9"/>
    </row>
    <row r="311" spans="1:13" ht="12.75">
      <c r="A311" s="8">
        <v>302</v>
      </c>
      <c r="B311" s="8" t="s">
        <v>332</v>
      </c>
      <c r="C311" s="8">
        <v>418.4</v>
      </c>
      <c r="D311" s="8">
        <v>0</v>
      </c>
      <c r="E311" s="8">
        <v>418.4</v>
      </c>
      <c r="F311" s="9">
        <v>-10286.15</v>
      </c>
      <c r="G311" s="9">
        <f t="shared" si="14"/>
        <v>65370.770000000004</v>
      </c>
      <c r="H311" s="38">
        <v>55084.62</v>
      </c>
      <c r="I311" s="9">
        <f t="shared" si="12"/>
        <v>55084.62</v>
      </c>
      <c r="J311" s="9">
        <v>41419.06</v>
      </c>
      <c r="K311" s="9"/>
      <c r="L311" s="9">
        <f t="shared" si="13"/>
        <v>13665.560000000005</v>
      </c>
      <c r="M311" s="9"/>
    </row>
    <row r="312" spans="1:13" ht="12.75">
      <c r="A312" s="8">
        <v>303</v>
      </c>
      <c r="B312" s="8" t="s">
        <v>333</v>
      </c>
      <c r="C312" s="8">
        <v>263</v>
      </c>
      <c r="D312" s="8"/>
      <c r="E312" s="8">
        <v>263</v>
      </c>
      <c r="F312" s="9"/>
      <c r="G312" s="9">
        <f t="shared" si="14"/>
        <v>29056.24</v>
      </c>
      <c r="H312" s="38">
        <v>29056.24</v>
      </c>
      <c r="I312" s="9">
        <f t="shared" si="12"/>
        <v>29056.24</v>
      </c>
      <c r="J312" s="37">
        <v>34534.62</v>
      </c>
      <c r="K312" s="37"/>
      <c r="L312" s="9">
        <f t="shared" si="13"/>
        <v>-5478.380000000001</v>
      </c>
      <c r="M312" s="9"/>
    </row>
    <row r="313" spans="1:13" ht="12.75">
      <c r="A313" s="8">
        <v>304</v>
      </c>
      <c r="B313" s="8" t="s">
        <v>334</v>
      </c>
      <c r="C313" s="8">
        <v>416.2</v>
      </c>
      <c r="D313" s="8"/>
      <c r="E313" s="8">
        <v>416.2</v>
      </c>
      <c r="F313" s="9">
        <v>-16575.1</v>
      </c>
      <c r="G313" s="9">
        <f t="shared" si="14"/>
        <v>45981.77</v>
      </c>
      <c r="H313" s="38">
        <v>29406.67</v>
      </c>
      <c r="I313" s="9">
        <f t="shared" si="12"/>
        <v>29406.67</v>
      </c>
      <c r="J313" s="37">
        <v>51313.43</v>
      </c>
      <c r="K313" s="37"/>
      <c r="L313" s="9">
        <f t="shared" si="13"/>
        <v>-21906.760000000002</v>
      </c>
      <c r="M313" s="9"/>
    </row>
    <row r="314" spans="1:13" ht="12.75">
      <c r="A314" s="8">
        <v>305</v>
      </c>
      <c r="B314" s="8" t="s">
        <v>335</v>
      </c>
      <c r="C314" s="8">
        <v>620.1</v>
      </c>
      <c r="D314" s="8"/>
      <c r="E314" s="8">
        <v>620.1</v>
      </c>
      <c r="F314" s="9">
        <v>-31757.22</v>
      </c>
      <c r="G314" s="9">
        <f t="shared" si="14"/>
        <v>68426.23999999999</v>
      </c>
      <c r="H314" s="38">
        <v>36669.02</v>
      </c>
      <c r="I314" s="9">
        <f t="shared" si="12"/>
        <v>21023.896999999997</v>
      </c>
      <c r="J314" s="9">
        <v>35886.1</v>
      </c>
      <c r="K314" s="9"/>
      <c r="L314" s="9">
        <f t="shared" si="13"/>
        <v>-14862.203000000001</v>
      </c>
      <c r="M314" s="9">
        <f>(-3.49*3*C314)+(-3.69*4*C314)</f>
        <v>-15645.123</v>
      </c>
    </row>
    <row r="315" spans="1:13" ht="12.75">
      <c r="A315" s="8">
        <v>306</v>
      </c>
      <c r="B315" s="8" t="s">
        <v>336</v>
      </c>
      <c r="C315" s="8">
        <v>537.2</v>
      </c>
      <c r="D315" s="8"/>
      <c r="E315" s="8">
        <v>537.2</v>
      </c>
      <c r="F315" s="9">
        <v>-9035.92</v>
      </c>
      <c r="G315" s="9">
        <f t="shared" si="14"/>
        <v>59349.869999999995</v>
      </c>
      <c r="H315" s="38">
        <v>50313.95</v>
      </c>
      <c r="I315" s="9">
        <f t="shared" si="12"/>
        <v>50313.95</v>
      </c>
      <c r="J315" s="9">
        <v>50543.13</v>
      </c>
      <c r="K315" s="9"/>
      <c r="L315" s="9">
        <f t="shared" si="13"/>
        <v>-229.1800000000003</v>
      </c>
      <c r="M315" s="9"/>
    </row>
    <row r="316" spans="1:13" ht="12.75">
      <c r="A316" s="8">
        <v>307</v>
      </c>
      <c r="B316" s="8" t="s">
        <v>337</v>
      </c>
      <c r="C316" s="8">
        <v>530.6</v>
      </c>
      <c r="D316" s="8"/>
      <c r="E316" s="8">
        <v>530.6</v>
      </c>
      <c r="F316" s="9"/>
      <c r="G316" s="9">
        <f t="shared" si="14"/>
        <v>58620.69</v>
      </c>
      <c r="H316" s="38">
        <v>58620.69</v>
      </c>
      <c r="I316" s="9">
        <f t="shared" si="12"/>
        <v>58620.69</v>
      </c>
      <c r="J316" s="9">
        <v>57964.8</v>
      </c>
      <c r="K316" s="9"/>
      <c r="L316" s="9">
        <f t="shared" si="13"/>
        <v>655.8899999999994</v>
      </c>
      <c r="M316" s="9"/>
    </row>
    <row r="317" spans="1:13" ht="12.75">
      <c r="A317" s="8">
        <v>308</v>
      </c>
      <c r="B317" s="8" t="s">
        <v>338</v>
      </c>
      <c r="C317" s="8">
        <v>528.8</v>
      </c>
      <c r="D317" s="8">
        <v>0</v>
      </c>
      <c r="E317" s="8">
        <v>528.8</v>
      </c>
      <c r="F317" s="9"/>
      <c r="G317" s="9">
        <f t="shared" si="14"/>
        <v>72149.47</v>
      </c>
      <c r="H317" s="38">
        <v>72149.47</v>
      </c>
      <c r="I317" s="9">
        <f t="shared" si="12"/>
        <v>72149.47</v>
      </c>
      <c r="J317" s="9">
        <v>58178.96</v>
      </c>
      <c r="K317" s="9"/>
      <c r="L317" s="9">
        <f t="shared" si="13"/>
        <v>13970.510000000002</v>
      </c>
      <c r="M317" s="9"/>
    </row>
    <row r="318" spans="1:13" ht="12.75">
      <c r="A318" s="8">
        <v>309</v>
      </c>
      <c r="B318" s="8" t="s">
        <v>339</v>
      </c>
      <c r="C318" s="8">
        <v>400.4</v>
      </c>
      <c r="D318" s="8"/>
      <c r="E318" s="8">
        <v>400.4</v>
      </c>
      <c r="F318" s="9"/>
      <c r="G318" s="9">
        <f t="shared" si="14"/>
        <v>44236.19</v>
      </c>
      <c r="H318" s="38">
        <v>44236.19</v>
      </c>
      <c r="I318" s="9">
        <f t="shared" si="12"/>
        <v>44236.19</v>
      </c>
      <c r="J318" s="9">
        <v>42775.47</v>
      </c>
      <c r="K318" s="9"/>
      <c r="L318" s="9">
        <f t="shared" si="13"/>
        <v>1460.7200000000012</v>
      </c>
      <c r="M318" s="9"/>
    </row>
    <row r="319" spans="1:13" ht="12.75">
      <c r="A319" s="8">
        <v>310</v>
      </c>
      <c r="B319" s="8" t="s">
        <v>340</v>
      </c>
      <c r="C319" s="8">
        <v>5955.7</v>
      </c>
      <c r="D319" s="8"/>
      <c r="E319" s="8">
        <v>5955.7</v>
      </c>
      <c r="F319" s="9"/>
      <c r="G319" s="9">
        <f t="shared" si="14"/>
        <v>714207.54</v>
      </c>
      <c r="H319" s="38">
        <v>714207.54</v>
      </c>
      <c r="I319" s="9">
        <f t="shared" si="12"/>
        <v>717270.54</v>
      </c>
      <c r="J319" s="9">
        <v>545901.12</v>
      </c>
      <c r="K319" s="9"/>
      <c r="L319" s="9">
        <f t="shared" si="13"/>
        <v>171369.42000000004</v>
      </c>
      <c r="M319" s="9">
        <f>1021*3</f>
        <v>3063</v>
      </c>
    </row>
    <row r="320" spans="1:13" ht="12.75">
      <c r="A320" s="8">
        <v>311</v>
      </c>
      <c r="B320" s="8" t="s">
        <v>341</v>
      </c>
      <c r="C320" s="8">
        <v>3834.5</v>
      </c>
      <c r="D320" s="8"/>
      <c r="E320" s="8">
        <v>3834.5</v>
      </c>
      <c r="F320" s="9"/>
      <c r="G320" s="9">
        <f t="shared" si="14"/>
        <v>465670.45</v>
      </c>
      <c r="H320" s="38">
        <v>465670.45</v>
      </c>
      <c r="I320" s="9">
        <f t="shared" si="12"/>
        <v>465670.45</v>
      </c>
      <c r="J320" s="9">
        <v>527481.63</v>
      </c>
      <c r="K320" s="9">
        <v>1040</v>
      </c>
      <c r="L320" s="9">
        <f t="shared" si="13"/>
        <v>-62851.17999999999</v>
      </c>
      <c r="M320" s="9"/>
    </row>
    <row r="321" spans="1:13" ht="12.75">
      <c r="A321" s="8">
        <v>312</v>
      </c>
      <c r="B321" s="8" t="s">
        <v>342</v>
      </c>
      <c r="C321" s="8">
        <v>514.4</v>
      </c>
      <c r="D321" s="8">
        <v>0</v>
      </c>
      <c r="E321" s="8">
        <v>514.4</v>
      </c>
      <c r="F321" s="9">
        <v>-11588.13</v>
      </c>
      <c r="G321" s="9">
        <f t="shared" si="14"/>
        <v>52365.95</v>
      </c>
      <c r="H321" s="38">
        <v>40777.82</v>
      </c>
      <c r="I321" s="9">
        <f t="shared" si="12"/>
        <v>40777.82</v>
      </c>
      <c r="J321" s="9">
        <v>41310.27</v>
      </c>
      <c r="K321" s="9"/>
      <c r="L321" s="9">
        <f t="shared" si="13"/>
        <v>-532.4499999999971</v>
      </c>
      <c r="M321" s="9"/>
    </row>
    <row r="322" spans="1:13" ht="12.75">
      <c r="A322" s="8">
        <v>313</v>
      </c>
      <c r="B322" s="8" t="s">
        <v>343</v>
      </c>
      <c r="C322" s="8">
        <v>510.7</v>
      </c>
      <c r="D322" s="8">
        <v>0</v>
      </c>
      <c r="E322" s="8">
        <v>510.7</v>
      </c>
      <c r="F322" s="9">
        <v>-10059.23</v>
      </c>
      <c r="G322" s="9">
        <f t="shared" si="14"/>
        <v>51989.28999999999</v>
      </c>
      <c r="H322" s="38">
        <v>41930.06</v>
      </c>
      <c r="I322" s="9">
        <f t="shared" si="12"/>
        <v>41930.06</v>
      </c>
      <c r="J322" s="9">
        <v>31522.68</v>
      </c>
      <c r="K322" s="9"/>
      <c r="L322" s="9">
        <f t="shared" si="13"/>
        <v>10407.379999999997</v>
      </c>
      <c r="M322" s="9"/>
    </row>
    <row r="323" spans="1:13" ht="12.75">
      <c r="A323" s="8">
        <v>314</v>
      </c>
      <c r="B323" s="8" t="s">
        <v>344</v>
      </c>
      <c r="C323" s="8">
        <v>479.7</v>
      </c>
      <c r="D323" s="8">
        <v>0</v>
      </c>
      <c r="E323" s="8">
        <v>479.7</v>
      </c>
      <c r="F323" s="9"/>
      <c r="G323" s="9">
        <f t="shared" si="14"/>
        <v>48411.32</v>
      </c>
      <c r="H323" s="38">
        <v>48411.32</v>
      </c>
      <c r="I323" s="9">
        <f t="shared" si="12"/>
        <v>34634.335999999996</v>
      </c>
      <c r="J323" s="9">
        <v>17582.73</v>
      </c>
      <c r="K323" s="9"/>
      <c r="L323" s="9">
        <f t="shared" si="13"/>
        <v>17051.605999999996</v>
      </c>
      <c r="M323" s="9">
        <f>(-3.49*4*C323)+(-3.69*4*C323)</f>
        <v>-13776.984</v>
      </c>
    </row>
    <row r="324" spans="1:13" ht="12.75">
      <c r="A324" s="8">
        <v>315</v>
      </c>
      <c r="B324" s="8" t="s">
        <v>345</v>
      </c>
      <c r="C324" s="8">
        <v>478.9</v>
      </c>
      <c r="D324" s="8">
        <v>0</v>
      </c>
      <c r="E324" s="8">
        <v>478.9</v>
      </c>
      <c r="F324" s="9"/>
      <c r="G324" s="9">
        <f t="shared" si="14"/>
        <v>27891.13</v>
      </c>
      <c r="H324" s="38">
        <v>27891.13</v>
      </c>
      <c r="I324" s="9">
        <f t="shared" si="12"/>
        <v>27891.13</v>
      </c>
      <c r="J324" s="9">
        <v>33228.52</v>
      </c>
      <c r="K324" s="9"/>
      <c r="L324" s="9">
        <f t="shared" si="13"/>
        <v>-5337.389999999996</v>
      </c>
      <c r="M324" s="9"/>
    </row>
    <row r="325" spans="1:13" ht="12.75">
      <c r="A325" s="8">
        <v>316</v>
      </c>
      <c r="B325" s="8" t="s">
        <v>346</v>
      </c>
      <c r="C325" s="8">
        <v>3318.1</v>
      </c>
      <c r="D325" s="8">
        <v>181.8</v>
      </c>
      <c r="E325" s="8">
        <v>3499.9</v>
      </c>
      <c r="F325" s="9"/>
      <c r="G325" s="9">
        <f t="shared" si="14"/>
        <v>448827.18</v>
      </c>
      <c r="H325" s="38">
        <v>448827.18</v>
      </c>
      <c r="I325" s="9">
        <f t="shared" si="12"/>
        <v>448827.18</v>
      </c>
      <c r="J325" s="9">
        <v>463952.65</v>
      </c>
      <c r="K325" s="9">
        <v>1040</v>
      </c>
      <c r="L325" s="9">
        <f t="shared" si="13"/>
        <v>-16165.47000000003</v>
      </c>
      <c r="M325" s="9"/>
    </row>
    <row r="326" spans="1:13" ht="12.75">
      <c r="A326" s="8">
        <v>317</v>
      </c>
      <c r="B326" s="8" t="s">
        <v>380</v>
      </c>
      <c r="C326" s="8">
        <v>479.8</v>
      </c>
      <c r="D326" s="8">
        <v>0</v>
      </c>
      <c r="E326" s="8">
        <v>479.8</v>
      </c>
      <c r="F326" s="9"/>
      <c r="G326" s="9">
        <f t="shared" si="14"/>
        <v>6430.91</v>
      </c>
      <c r="H326" s="38">
        <v>6430.91</v>
      </c>
      <c r="I326" s="9">
        <f t="shared" si="12"/>
        <v>6430.91</v>
      </c>
      <c r="J326" s="9">
        <v>21856.49</v>
      </c>
      <c r="K326" s="9"/>
      <c r="L326" s="9">
        <f t="shared" si="13"/>
        <v>-15425.580000000002</v>
      </c>
      <c r="M326" s="9"/>
    </row>
    <row r="327" spans="1:13" ht="12.75">
      <c r="A327" s="8">
        <v>318</v>
      </c>
      <c r="B327" s="8" t="s">
        <v>347</v>
      </c>
      <c r="C327" s="8">
        <v>368.3</v>
      </c>
      <c r="D327" s="8">
        <v>0</v>
      </c>
      <c r="E327" s="8">
        <v>368.3</v>
      </c>
      <c r="F327" s="9"/>
      <c r="G327" s="9">
        <f t="shared" si="14"/>
        <v>42266.12</v>
      </c>
      <c r="H327" s="38">
        <v>42266.12</v>
      </c>
      <c r="I327" s="9">
        <f t="shared" si="12"/>
        <v>42266.12</v>
      </c>
      <c r="J327" s="9">
        <v>22661.07</v>
      </c>
      <c r="K327" s="9"/>
      <c r="L327" s="9">
        <f t="shared" si="13"/>
        <v>19605.050000000003</v>
      </c>
      <c r="M327" s="9"/>
    </row>
    <row r="328" spans="1:13" ht="12.75">
      <c r="A328" s="8">
        <v>319</v>
      </c>
      <c r="B328" s="8" t="s">
        <v>348</v>
      </c>
      <c r="C328" s="8">
        <v>353.7</v>
      </c>
      <c r="D328" s="8">
        <v>0</v>
      </c>
      <c r="E328" s="8">
        <v>353.7</v>
      </c>
      <c r="F328" s="9"/>
      <c r="G328" s="9">
        <f t="shared" si="14"/>
        <v>24744.85</v>
      </c>
      <c r="H328" s="38">
        <v>24744.85</v>
      </c>
      <c r="I328" s="9">
        <f t="shared" si="12"/>
        <v>24744.85</v>
      </c>
      <c r="J328" s="9">
        <v>22646.7</v>
      </c>
      <c r="K328" s="9"/>
      <c r="L328" s="9">
        <f t="shared" si="13"/>
        <v>2098.149999999998</v>
      </c>
      <c r="M328" s="9"/>
    </row>
    <row r="329" spans="1:13" ht="12.75">
      <c r="A329" s="8">
        <v>320</v>
      </c>
      <c r="B329" s="8" t="s">
        <v>349</v>
      </c>
      <c r="C329" s="8">
        <v>53.2</v>
      </c>
      <c r="D329" s="8">
        <v>0</v>
      </c>
      <c r="E329" s="8">
        <v>53.2</v>
      </c>
      <c r="F329" s="9"/>
      <c r="G329" s="9">
        <f t="shared" si="14"/>
        <v>3721.87</v>
      </c>
      <c r="H329" s="38">
        <v>3721.87</v>
      </c>
      <c r="I329" s="9">
        <f t="shared" si="12"/>
        <v>3721.87</v>
      </c>
      <c r="J329" s="9">
        <v>1868.3</v>
      </c>
      <c r="K329" s="9"/>
      <c r="L329" s="9">
        <f t="shared" si="13"/>
        <v>1853.57</v>
      </c>
      <c r="M329" s="9"/>
    </row>
    <row r="330" spans="1:13" ht="12.75">
      <c r="A330" s="8">
        <v>321</v>
      </c>
      <c r="B330" s="8" t="s">
        <v>350</v>
      </c>
      <c r="C330" s="8">
        <v>911.6</v>
      </c>
      <c r="D330" s="8"/>
      <c r="E330" s="8">
        <v>911.6</v>
      </c>
      <c r="F330" s="9"/>
      <c r="G330" s="9">
        <f t="shared" si="14"/>
        <v>109319.08</v>
      </c>
      <c r="H330" s="38">
        <v>109319.08</v>
      </c>
      <c r="I330" s="9">
        <f aca="true" t="shared" si="15" ref="I330:I335">H330+M330</f>
        <v>109319.08</v>
      </c>
      <c r="J330" s="9">
        <v>131693.75</v>
      </c>
      <c r="K330" s="9">
        <v>1040</v>
      </c>
      <c r="L330" s="9">
        <f aca="true" t="shared" si="16" ref="L330:L335">I330-J330-K330</f>
        <v>-23414.67</v>
      </c>
      <c r="M330" s="9"/>
    </row>
    <row r="331" spans="1:13" ht="12.75">
      <c r="A331" s="8">
        <v>322</v>
      </c>
      <c r="B331" s="8" t="s">
        <v>353</v>
      </c>
      <c r="C331" s="8">
        <v>526.4</v>
      </c>
      <c r="D331" s="8">
        <v>0</v>
      </c>
      <c r="E331" s="8">
        <v>526.4</v>
      </c>
      <c r="F331" s="9"/>
      <c r="G331" s="9">
        <f t="shared" si="14"/>
        <v>53587.52</v>
      </c>
      <c r="H331" s="38">
        <v>53587.52</v>
      </c>
      <c r="I331" s="9">
        <f t="shared" si="15"/>
        <v>53587.52</v>
      </c>
      <c r="J331" s="9">
        <v>27422.54</v>
      </c>
      <c r="K331" s="9"/>
      <c r="L331" s="9">
        <f t="shared" si="16"/>
        <v>26164.979999999996</v>
      </c>
      <c r="M331" s="9"/>
    </row>
    <row r="332" spans="1:13" ht="12.75">
      <c r="A332" s="8">
        <v>323</v>
      </c>
      <c r="B332" s="8" t="s">
        <v>384</v>
      </c>
      <c r="C332" s="8">
        <v>403.4</v>
      </c>
      <c r="D332" s="8"/>
      <c r="E332" s="8">
        <v>403.4</v>
      </c>
      <c r="F332" s="9"/>
      <c r="G332" s="9">
        <f t="shared" si="14"/>
        <v>44567.63</v>
      </c>
      <c r="H332" s="38">
        <v>44567.63</v>
      </c>
      <c r="I332" s="9">
        <f t="shared" si="15"/>
        <v>44567.63</v>
      </c>
      <c r="J332" s="9">
        <v>78382.55</v>
      </c>
      <c r="K332" s="9"/>
      <c r="L332" s="9">
        <f>I332-J332-K332</f>
        <v>-33814.920000000006</v>
      </c>
      <c r="M332" s="9"/>
    </row>
    <row r="333" spans="1:13" ht="12.75">
      <c r="A333" s="8">
        <v>324</v>
      </c>
      <c r="B333" s="8" t="s">
        <v>385</v>
      </c>
      <c r="C333" s="8">
        <v>643.2</v>
      </c>
      <c r="D333" s="8"/>
      <c r="E333" s="8">
        <v>643.2</v>
      </c>
      <c r="F333" s="9">
        <v>-7626.58</v>
      </c>
      <c r="G333" s="9">
        <f>H333-F333</f>
        <v>86163.05</v>
      </c>
      <c r="H333" s="38">
        <v>78536.47</v>
      </c>
      <c r="I333" s="9">
        <f t="shared" si="15"/>
        <v>78536.47</v>
      </c>
      <c r="J333" s="9">
        <v>58773.03</v>
      </c>
      <c r="K333" s="9"/>
      <c r="L333" s="9">
        <f t="shared" si="16"/>
        <v>19763.440000000002</v>
      </c>
      <c r="M333" s="9"/>
    </row>
    <row r="334" spans="1:13" ht="12.75">
      <c r="A334" s="8">
        <v>325</v>
      </c>
      <c r="B334" s="8" t="s">
        <v>356</v>
      </c>
      <c r="C334" s="8">
        <v>529.8</v>
      </c>
      <c r="D334" s="8">
        <v>0</v>
      </c>
      <c r="E334" s="8">
        <v>529.8</v>
      </c>
      <c r="F334" s="9">
        <v>-1015.48</v>
      </c>
      <c r="G334" s="9">
        <f>H334-F334</f>
        <v>72201.12999999999</v>
      </c>
      <c r="H334" s="38">
        <v>71185.65</v>
      </c>
      <c r="I334" s="9">
        <f t="shared" si="15"/>
        <v>71185.65</v>
      </c>
      <c r="J334" s="9">
        <v>50594.29</v>
      </c>
      <c r="K334" s="9"/>
      <c r="L334" s="9">
        <f t="shared" si="16"/>
        <v>20591.359999999993</v>
      </c>
      <c r="M334" s="9"/>
    </row>
    <row r="335" spans="1:13" ht="12.75">
      <c r="A335" s="8">
        <v>326</v>
      </c>
      <c r="B335" s="8" t="s">
        <v>357</v>
      </c>
      <c r="C335" s="8">
        <v>622.4</v>
      </c>
      <c r="D335" s="8">
        <v>0</v>
      </c>
      <c r="E335" s="8">
        <v>622.4</v>
      </c>
      <c r="F335" s="9">
        <v>-1326.17</v>
      </c>
      <c r="G335" s="9">
        <f>H335-F335</f>
        <v>55891.49</v>
      </c>
      <c r="H335" s="38">
        <v>54565.32</v>
      </c>
      <c r="I335" s="9">
        <f t="shared" si="15"/>
        <v>54565.32</v>
      </c>
      <c r="J335" s="9">
        <v>40632.07</v>
      </c>
      <c r="K335" s="9"/>
      <c r="L335" s="9">
        <f t="shared" si="16"/>
        <v>13933.25</v>
      </c>
      <c r="M335" s="9"/>
    </row>
    <row r="336" spans="1:13" ht="12.75">
      <c r="A336" s="41"/>
      <c r="B336" s="42" t="s">
        <v>390</v>
      </c>
      <c r="C336" s="42"/>
      <c r="D336" s="42"/>
      <c r="E336" s="43">
        <f>SUM(E10:E335)</f>
        <v>486221.80000000016</v>
      </c>
      <c r="F336" s="11">
        <f>SUM(F10:F335)</f>
        <v>-2163928.4399999995</v>
      </c>
      <c r="G336" s="8"/>
      <c r="H336" s="44">
        <f>SUM(H10:H335)</f>
        <v>52908897.22000002</v>
      </c>
      <c r="I336" s="11">
        <f>SUM(I10:I335)</f>
        <v>52877449.67700002</v>
      </c>
      <c r="J336" s="11">
        <f>SUM(J10:J335)</f>
        <v>52603599.89</v>
      </c>
      <c r="K336" s="11">
        <f>SUM(K10:K335)</f>
        <v>255749.16</v>
      </c>
      <c r="L336" s="11">
        <f>SUM(L10:L335)</f>
        <v>18100.626999999404</v>
      </c>
      <c r="M336" s="9"/>
    </row>
    <row r="337" spans="1:13" ht="15">
      <c r="A337" s="62" t="s">
        <v>381</v>
      </c>
      <c r="B337" s="63"/>
      <c r="C337" s="63"/>
      <c r="D337" s="63"/>
      <c r="E337" s="64"/>
      <c r="F337" s="45"/>
      <c r="G337" s="45"/>
      <c r="H337" s="46"/>
      <c r="I337" s="8"/>
      <c r="J337" s="47"/>
      <c r="K337" s="45"/>
      <c r="L337" s="9">
        <f>H337-J337-K337</f>
        <v>0</v>
      </c>
      <c r="M337" s="9"/>
    </row>
    <row r="338" spans="1:13" ht="12.75">
      <c r="A338" s="8">
        <v>1</v>
      </c>
      <c r="B338" s="8" t="s">
        <v>1</v>
      </c>
      <c r="C338" s="8">
        <v>171.3</v>
      </c>
      <c r="D338" s="8">
        <v>0</v>
      </c>
      <c r="E338" s="8">
        <v>171.3</v>
      </c>
      <c r="F338" s="9"/>
      <c r="G338" s="9">
        <f aca="true" t="shared" si="17" ref="G338:G383">H338-F338</f>
        <v>3460.26</v>
      </c>
      <c r="H338" s="38">
        <v>3460.26</v>
      </c>
      <c r="I338" s="9">
        <f aca="true" t="shared" si="18" ref="I338:I383">H338+M338</f>
        <v>3460.26</v>
      </c>
      <c r="J338" s="9">
        <v>3460.36</v>
      </c>
      <c r="K338" s="9"/>
      <c r="L338" s="9">
        <f aca="true" t="shared" si="19" ref="L338:L383">I338-J338-K338</f>
        <v>-0.09999999999990905</v>
      </c>
      <c r="M338" s="9"/>
    </row>
    <row r="339" spans="1:13" ht="12.75">
      <c r="A339" s="8">
        <v>2</v>
      </c>
      <c r="B339" s="8" t="s">
        <v>2</v>
      </c>
      <c r="C339" s="8">
        <v>177.5</v>
      </c>
      <c r="D339" s="8">
        <v>0</v>
      </c>
      <c r="E339" s="8">
        <v>177.5</v>
      </c>
      <c r="F339" s="9">
        <v>-1281.56</v>
      </c>
      <c r="G339" s="9">
        <f t="shared" si="17"/>
        <v>4867.0599999999995</v>
      </c>
      <c r="H339" s="38">
        <v>3585.5</v>
      </c>
      <c r="I339" s="9">
        <f t="shared" si="18"/>
        <v>3585.5</v>
      </c>
      <c r="J339" s="9">
        <v>3585.5</v>
      </c>
      <c r="K339" s="9"/>
      <c r="L339" s="9">
        <f t="shared" si="19"/>
        <v>0</v>
      </c>
      <c r="M339" s="9"/>
    </row>
    <row r="340" spans="1:13" ht="12.75">
      <c r="A340" s="8">
        <v>3</v>
      </c>
      <c r="B340" s="8" t="s">
        <v>4</v>
      </c>
      <c r="C340" s="8">
        <v>170.5</v>
      </c>
      <c r="D340" s="8">
        <v>0</v>
      </c>
      <c r="E340" s="8">
        <v>170.5</v>
      </c>
      <c r="F340" s="9"/>
      <c r="G340" s="9">
        <f t="shared" si="17"/>
        <v>3444.1</v>
      </c>
      <c r="H340" s="38">
        <v>3444.1</v>
      </c>
      <c r="I340" s="9">
        <f t="shared" si="18"/>
        <v>3444.1</v>
      </c>
      <c r="J340" s="9">
        <v>3444.2</v>
      </c>
      <c r="K340" s="9"/>
      <c r="L340" s="9">
        <f t="shared" si="19"/>
        <v>-0.09999999999990905</v>
      </c>
      <c r="M340" s="9"/>
    </row>
    <row r="341" spans="1:13" ht="12.75">
      <c r="A341" s="8">
        <v>4</v>
      </c>
      <c r="B341" s="8" t="s">
        <v>11</v>
      </c>
      <c r="C341" s="8">
        <v>370.1</v>
      </c>
      <c r="D341" s="8">
        <v>0</v>
      </c>
      <c r="E341" s="8">
        <v>370.1</v>
      </c>
      <c r="F341" s="9">
        <v>-3651.47</v>
      </c>
      <c r="G341" s="9">
        <f t="shared" si="17"/>
        <v>11127.49</v>
      </c>
      <c r="H341" s="38">
        <v>7476.02</v>
      </c>
      <c r="I341" s="9">
        <f t="shared" si="18"/>
        <v>7476.02</v>
      </c>
      <c r="J341" s="9">
        <v>7476.12</v>
      </c>
      <c r="K341" s="9"/>
      <c r="L341" s="9">
        <f t="shared" si="19"/>
        <v>-0.0999999999994543</v>
      </c>
      <c r="M341" s="9"/>
    </row>
    <row r="342" spans="1:13" ht="12.75">
      <c r="A342" s="8">
        <v>5</v>
      </c>
      <c r="B342" s="8" t="s">
        <v>13</v>
      </c>
      <c r="C342" s="8">
        <v>584.9</v>
      </c>
      <c r="D342" s="8">
        <v>0</v>
      </c>
      <c r="E342" s="8">
        <v>584.9</v>
      </c>
      <c r="F342" s="9"/>
      <c r="G342" s="9">
        <f t="shared" si="17"/>
        <v>11814.98</v>
      </c>
      <c r="H342" s="38">
        <v>11814.98</v>
      </c>
      <c r="I342" s="9">
        <f t="shared" si="18"/>
        <v>11814.98</v>
      </c>
      <c r="J342" s="9">
        <v>11815.08</v>
      </c>
      <c r="K342" s="9"/>
      <c r="L342" s="9">
        <f t="shared" si="19"/>
        <v>-0.1000000000003638</v>
      </c>
      <c r="M342" s="9"/>
    </row>
    <row r="343" spans="1:13" ht="12.75">
      <c r="A343" s="8">
        <v>6</v>
      </c>
      <c r="B343" s="8" t="s">
        <v>23</v>
      </c>
      <c r="C343" s="8">
        <v>539.2</v>
      </c>
      <c r="D343" s="8">
        <v>0</v>
      </c>
      <c r="E343" s="8">
        <v>539.2</v>
      </c>
      <c r="F343" s="9">
        <v>-614.55</v>
      </c>
      <c r="G343" s="9">
        <f t="shared" si="17"/>
        <v>11506.39</v>
      </c>
      <c r="H343" s="38">
        <v>10891.84</v>
      </c>
      <c r="I343" s="9">
        <f t="shared" si="18"/>
        <v>10891.84</v>
      </c>
      <c r="J343" s="9">
        <v>10891.84</v>
      </c>
      <c r="K343" s="9"/>
      <c r="L343" s="9">
        <f t="shared" si="19"/>
        <v>0</v>
      </c>
      <c r="M343" s="9"/>
    </row>
    <row r="344" spans="1:13" ht="12.75">
      <c r="A344" s="8">
        <v>7</v>
      </c>
      <c r="B344" s="8" t="s">
        <v>24</v>
      </c>
      <c r="C344" s="8">
        <v>545.7</v>
      </c>
      <c r="D344" s="8">
        <v>0</v>
      </c>
      <c r="E344" s="8">
        <v>545.7</v>
      </c>
      <c r="F344" s="9">
        <v>-2657.37</v>
      </c>
      <c r="G344" s="9">
        <f t="shared" si="17"/>
        <v>13680.509999999998</v>
      </c>
      <c r="H344" s="38">
        <v>11023.14</v>
      </c>
      <c r="I344" s="9">
        <f t="shared" si="18"/>
        <v>11023.14</v>
      </c>
      <c r="J344" s="9">
        <v>11023.24</v>
      </c>
      <c r="K344" s="9"/>
      <c r="L344" s="9">
        <f t="shared" si="19"/>
        <v>-0.1000000000003638</v>
      </c>
      <c r="M344" s="9"/>
    </row>
    <row r="345" spans="1:13" ht="12.75">
      <c r="A345" s="8">
        <v>8</v>
      </c>
      <c r="B345" s="8" t="s">
        <v>25</v>
      </c>
      <c r="C345" s="8">
        <v>525.9</v>
      </c>
      <c r="D345" s="8">
        <v>0</v>
      </c>
      <c r="E345" s="8">
        <v>525.9</v>
      </c>
      <c r="F345" s="9">
        <v>-3740.27</v>
      </c>
      <c r="G345" s="9">
        <f t="shared" si="17"/>
        <v>14363.45</v>
      </c>
      <c r="H345" s="38">
        <v>10623.18</v>
      </c>
      <c r="I345" s="9">
        <f t="shared" si="18"/>
        <v>10623.18</v>
      </c>
      <c r="J345" s="9">
        <v>10623.18</v>
      </c>
      <c r="K345" s="9"/>
      <c r="L345" s="9">
        <f t="shared" si="19"/>
        <v>0</v>
      </c>
      <c r="M345" s="9"/>
    </row>
    <row r="346" spans="1:13" ht="12.75">
      <c r="A346" s="8">
        <v>9</v>
      </c>
      <c r="B346" s="8" t="s">
        <v>46</v>
      </c>
      <c r="C346" s="8">
        <v>257.2</v>
      </c>
      <c r="D346" s="8">
        <v>0</v>
      </c>
      <c r="E346" s="8">
        <v>257.2</v>
      </c>
      <c r="F346" s="9">
        <v>-1040.05</v>
      </c>
      <c r="G346" s="9">
        <f t="shared" si="17"/>
        <v>6235.49</v>
      </c>
      <c r="H346" s="38">
        <v>5195.44</v>
      </c>
      <c r="I346" s="9">
        <f t="shared" si="18"/>
        <v>5195.44</v>
      </c>
      <c r="J346" s="9">
        <v>5195.44</v>
      </c>
      <c r="K346" s="9"/>
      <c r="L346" s="9">
        <f t="shared" si="19"/>
        <v>0</v>
      </c>
      <c r="M346" s="9"/>
    </row>
    <row r="347" spans="1:13" ht="12.75">
      <c r="A347" s="8">
        <v>10</v>
      </c>
      <c r="B347" s="8" t="s">
        <v>51</v>
      </c>
      <c r="C347" s="8">
        <v>482.2</v>
      </c>
      <c r="D347" s="8">
        <v>0</v>
      </c>
      <c r="E347" s="8">
        <v>482.2</v>
      </c>
      <c r="F347" s="9">
        <v>-1646.49</v>
      </c>
      <c r="G347" s="9">
        <f t="shared" si="17"/>
        <v>11386.93</v>
      </c>
      <c r="H347" s="38">
        <v>9740.44</v>
      </c>
      <c r="I347" s="9">
        <f t="shared" si="18"/>
        <v>9740.44</v>
      </c>
      <c r="J347" s="9">
        <v>9740.54</v>
      </c>
      <c r="K347" s="9"/>
      <c r="L347" s="9">
        <f t="shared" si="19"/>
        <v>-0.1000000000003638</v>
      </c>
      <c r="M347" s="9"/>
    </row>
    <row r="348" spans="1:13" ht="12.75">
      <c r="A348" s="8">
        <v>11</v>
      </c>
      <c r="B348" s="8" t="s">
        <v>52</v>
      </c>
      <c r="C348" s="8">
        <v>474.7</v>
      </c>
      <c r="D348" s="8">
        <v>0</v>
      </c>
      <c r="E348" s="8">
        <v>474.7</v>
      </c>
      <c r="F348" s="9">
        <v>-449.65</v>
      </c>
      <c r="G348" s="9">
        <f t="shared" si="17"/>
        <v>10038.59</v>
      </c>
      <c r="H348" s="38">
        <v>9588.94</v>
      </c>
      <c r="I348" s="9">
        <f t="shared" si="18"/>
        <v>9588.94</v>
      </c>
      <c r="J348" s="9">
        <v>9588.94</v>
      </c>
      <c r="K348" s="9"/>
      <c r="L348" s="9">
        <f t="shared" si="19"/>
        <v>0</v>
      </c>
      <c r="M348" s="9"/>
    </row>
    <row r="349" spans="1:13" ht="12.75">
      <c r="A349" s="8">
        <v>12</v>
      </c>
      <c r="B349" s="8" t="s">
        <v>72</v>
      </c>
      <c r="C349" s="8">
        <v>369</v>
      </c>
      <c r="D349" s="8">
        <v>0</v>
      </c>
      <c r="E349" s="8">
        <v>369</v>
      </c>
      <c r="F349" s="9">
        <v>-67.28</v>
      </c>
      <c r="G349" s="9">
        <f t="shared" si="17"/>
        <v>7521.08</v>
      </c>
      <c r="H349" s="38">
        <v>7453.8</v>
      </c>
      <c r="I349" s="9">
        <f t="shared" si="18"/>
        <v>7453.8</v>
      </c>
      <c r="J349" s="9">
        <v>7453.9</v>
      </c>
      <c r="K349" s="9"/>
      <c r="L349" s="9">
        <f t="shared" si="19"/>
        <v>-0.0999999999994543</v>
      </c>
      <c r="M349" s="9"/>
    </row>
    <row r="350" spans="1:13" ht="12.75">
      <c r="A350" s="8">
        <v>13</v>
      </c>
      <c r="B350" s="8" t="s">
        <v>73</v>
      </c>
      <c r="C350" s="8">
        <v>574.7</v>
      </c>
      <c r="D350" s="8">
        <v>0</v>
      </c>
      <c r="E350" s="8">
        <v>574.7</v>
      </c>
      <c r="F350" s="9">
        <v>-655.22</v>
      </c>
      <c r="G350" s="9">
        <f t="shared" si="17"/>
        <v>12264.16</v>
      </c>
      <c r="H350" s="38">
        <v>11608.94</v>
      </c>
      <c r="I350" s="9">
        <f t="shared" si="18"/>
        <v>11608.94</v>
      </c>
      <c r="J350" s="9">
        <v>11608.94</v>
      </c>
      <c r="K350" s="9"/>
      <c r="L350" s="9">
        <f t="shared" si="19"/>
        <v>0</v>
      </c>
      <c r="M350" s="9"/>
    </row>
    <row r="351" spans="1:13" ht="12.75">
      <c r="A351" s="8">
        <v>14</v>
      </c>
      <c r="B351" s="8" t="s">
        <v>93</v>
      </c>
      <c r="C351" s="8">
        <v>534.7</v>
      </c>
      <c r="D351" s="8">
        <v>0</v>
      </c>
      <c r="E351" s="8">
        <v>534.7</v>
      </c>
      <c r="F351" s="9">
        <v>-4198.14</v>
      </c>
      <c r="G351" s="9">
        <f t="shared" si="17"/>
        <v>14999.080000000002</v>
      </c>
      <c r="H351" s="38">
        <v>10800.94</v>
      </c>
      <c r="I351" s="9">
        <f t="shared" si="18"/>
        <v>10800.94</v>
      </c>
      <c r="J351" s="9">
        <v>10800.94</v>
      </c>
      <c r="K351" s="9"/>
      <c r="L351" s="9">
        <f t="shared" si="19"/>
        <v>0</v>
      </c>
      <c r="M351" s="9"/>
    </row>
    <row r="352" spans="1:13" ht="12.75">
      <c r="A352" s="8">
        <v>15</v>
      </c>
      <c r="B352" s="8" t="s">
        <v>95</v>
      </c>
      <c r="C352" s="8">
        <v>549.7</v>
      </c>
      <c r="D352" s="8">
        <v>0</v>
      </c>
      <c r="E352" s="8">
        <v>549.7</v>
      </c>
      <c r="F352" s="9">
        <v>-626.68</v>
      </c>
      <c r="G352" s="9">
        <f t="shared" si="17"/>
        <v>11730.62</v>
      </c>
      <c r="H352" s="38">
        <v>11103.94</v>
      </c>
      <c r="I352" s="9">
        <f t="shared" si="18"/>
        <v>11103.94</v>
      </c>
      <c r="J352" s="9">
        <v>11104.04</v>
      </c>
      <c r="K352" s="9"/>
      <c r="L352" s="9">
        <f t="shared" si="19"/>
        <v>-0.1000000000003638</v>
      </c>
      <c r="M352" s="9"/>
    </row>
    <row r="353" spans="1:13" ht="12.75">
      <c r="A353" s="8">
        <v>16</v>
      </c>
      <c r="B353" s="8" t="s">
        <v>120</v>
      </c>
      <c r="C353" s="8">
        <v>354.1</v>
      </c>
      <c r="D353" s="8">
        <v>0</v>
      </c>
      <c r="E353" s="8">
        <v>354.1</v>
      </c>
      <c r="F353" s="9">
        <v>-403.64</v>
      </c>
      <c r="G353" s="9">
        <f t="shared" si="17"/>
        <v>7556.46</v>
      </c>
      <c r="H353" s="38">
        <v>7152.82</v>
      </c>
      <c r="I353" s="9">
        <f t="shared" si="18"/>
        <v>7152.82</v>
      </c>
      <c r="J353" s="9">
        <v>7152.92</v>
      </c>
      <c r="K353" s="9"/>
      <c r="L353" s="9">
        <f t="shared" si="19"/>
        <v>-0.1000000000003638</v>
      </c>
      <c r="M353" s="9"/>
    </row>
    <row r="354" spans="1:13" ht="12.75">
      <c r="A354" s="8">
        <v>17</v>
      </c>
      <c r="B354" s="8" t="s">
        <v>123</v>
      </c>
      <c r="C354" s="8">
        <v>348.4</v>
      </c>
      <c r="D354" s="8">
        <v>0</v>
      </c>
      <c r="E354" s="8">
        <v>348.4</v>
      </c>
      <c r="F354" s="9">
        <v>-385.67</v>
      </c>
      <c r="G354" s="9">
        <f t="shared" si="17"/>
        <v>7423.35</v>
      </c>
      <c r="H354" s="38">
        <v>7037.68</v>
      </c>
      <c r="I354" s="9">
        <f t="shared" si="18"/>
        <v>7037.68</v>
      </c>
      <c r="J354" s="9">
        <v>7037.68</v>
      </c>
      <c r="K354" s="9"/>
      <c r="L354" s="9">
        <f t="shared" si="19"/>
        <v>0</v>
      </c>
      <c r="M354" s="9"/>
    </row>
    <row r="355" spans="1:13" ht="12.75">
      <c r="A355" s="8">
        <v>18</v>
      </c>
      <c r="B355" s="8" t="s">
        <v>125</v>
      </c>
      <c r="C355" s="8">
        <v>359.5</v>
      </c>
      <c r="D355" s="8">
        <v>0</v>
      </c>
      <c r="E355" s="8">
        <v>359.5</v>
      </c>
      <c r="F355" s="9">
        <v>-409.71</v>
      </c>
      <c r="G355" s="9">
        <f t="shared" si="17"/>
        <v>7671.61</v>
      </c>
      <c r="H355" s="38">
        <v>7261.9</v>
      </c>
      <c r="I355" s="9">
        <f t="shared" si="18"/>
        <v>7261.9</v>
      </c>
      <c r="J355" s="9">
        <v>7261.9</v>
      </c>
      <c r="K355" s="9"/>
      <c r="L355" s="9">
        <f t="shared" si="19"/>
        <v>0</v>
      </c>
      <c r="M355" s="9"/>
    </row>
    <row r="356" spans="1:13" ht="12.75">
      <c r="A356" s="8">
        <v>19</v>
      </c>
      <c r="B356" s="8" t="s">
        <v>126</v>
      </c>
      <c r="C356" s="8">
        <v>350.8</v>
      </c>
      <c r="D356" s="8">
        <v>0</v>
      </c>
      <c r="E356" s="8">
        <v>350.8</v>
      </c>
      <c r="F356" s="9">
        <v>-2388.73</v>
      </c>
      <c r="G356" s="9">
        <f t="shared" si="17"/>
        <v>9474.89</v>
      </c>
      <c r="H356" s="38">
        <v>7086.16</v>
      </c>
      <c r="I356" s="9">
        <f t="shared" si="18"/>
        <v>7086.16</v>
      </c>
      <c r="J356" s="9">
        <v>7086.16</v>
      </c>
      <c r="K356" s="9"/>
      <c r="L356" s="9">
        <f t="shared" si="19"/>
        <v>0</v>
      </c>
      <c r="M356" s="9"/>
    </row>
    <row r="357" spans="1:13" ht="12.75">
      <c r="A357" s="8">
        <v>20</v>
      </c>
      <c r="B357" s="8" t="s">
        <v>128</v>
      </c>
      <c r="C357" s="8">
        <v>360.9</v>
      </c>
      <c r="D357" s="8">
        <v>0</v>
      </c>
      <c r="E357" s="8">
        <v>360.9</v>
      </c>
      <c r="F357" s="9"/>
      <c r="G357" s="9">
        <f t="shared" si="17"/>
        <v>7290.18</v>
      </c>
      <c r="H357" s="38">
        <v>7290.18</v>
      </c>
      <c r="I357" s="9">
        <f t="shared" si="18"/>
        <v>7290.18</v>
      </c>
      <c r="J357" s="9">
        <v>7290.28</v>
      </c>
      <c r="K357" s="9"/>
      <c r="L357" s="9">
        <f t="shared" si="19"/>
        <v>-0.0999999999994543</v>
      </c>
      <c r="M357" s="9"/>
    </row>
    <row r="358" spans="1:13" ht="12.75">
      <c r="A358" s="8">
        <v>21</v>
      </c>
      <c r="B358" s="8" t="s">
        <v>382</v>
      </c>
      <c r="C358" s="8">
        <v>465.8</v>
      </c>
      <c r="D358" s="8">
        <v>0</v>
      </c>
      <c r="E358" s="8">
        <v>465.8</v>
      </c>
      <c r="F358" s="9">
        <v>-509.69</v>
      </c>
      <c r="G358" s="9">
        <f t="shared" si="17"/>
        <v>9918.85</v>
      </c>
      <c r="H358" s="38">
        <v>9409.16</v>
      </c>
      <c r="I358" s="9">
        <f t="shared" si="18"/>
        <v>9409.16</v>
      </c>
      <c r="J358" s="9">
        <v>9409.28</v>
      </c>
      <c r="K358" s="9"/>
      <c r="L358" s="9">
        <f t="shared" si="19"/>
        <v>-0.12000000000080036</v>
      </c>
      <c r="M358" s="9"/>
    </row>
    <row r="359" spans="1:13" ht="12.75">
      <c r="A359" s="8">
        <v>22</v>
      </c>
      <c r="B359" s="8" t="s">
        <v>383</v>
      </c>
      <c r="C359" s="8">
        <v>385.2</v>
      </c>
      <c r="D359" s="8">
        <v>0</v>
      </c>
      <c r="E359" s="8">
        <v>385.2</v>
      </c>
      <c r="F359" s="9">
        <v>-439.09</v>
      </c>
      <c r="G359" s="9">
        <f t="shared" si="17"/>
        <v>8220.13</v>
      </c>
      <c r="H359" s="38">
        <v>7781.04</v>
      </c>
      <c r="I359" s="9">
        <f t="shared" si="18"/>
        <v>7781.04</v>
      </c>
      <c r="J359" s="9">
        <v>7781.04</v>
      </c>
      <c r="K359" s="9"/>
      <c r="L359" s="9">
        <f t="shared" si="19"/>
        <v>0</v>
      </c>
      <c r="M359" s="9"/>
    </row>
    <row r="360" spans="1:13" ht="12.75">
      <c r="A360" s="8">
        <v>23</v>
      </c>
      <c r="B360" s="8" t="s">
        <v>138</v>
      </c>
      <c r="C360" s="8">
        <v>538.4</v>
      </c>
      <c r="D360" s="8">
        <v>0</v>
      </c>
      <c r="E360" s="8">
        <v>538.4</v>
      </c>
      <c r="F360" s="9">
        <v>-592.71</v>
      </c>
      <c r="G360" s="9">
        <f t="shared" si="17"/>
        <v>11468.39</v>
      </c>
      <c r="H360" s="38">
        <v>10875.68</v>
      </c>
      <c r="I360" s="9">
        <f t="shared" si="18"/>
        <v>10875.68</v>
      </c>
      <c r="J360" s="9">
        <v>10875.68</v>
      </c>
      <c r="K360" s="9"/>
      <c r="L360" s="9">
        <f t="shared" si="19"/>
        <v>0</v>
      </c>
      <c r="M360" s="9"/>
    </row>
    <row r="361" spans="1:13" ht="12.75">
      <c r="A361" s="8">
        <v>24</v>
      </c>
      <c r="B361" s="8" t="s">
        <v>142</v>
      </c>
      <c r="C361" s="8">
        <v>387</v>
      </c>
      <c r="D361" s="8">
        <v>0</v>
      </c>
      <c r="E361" s="8">
        <v>387</v>
      </c>
      <c r="F361" s="9">
        <v>-1359.31</v>
      </c>
      <c r="G361" s="9">
        <f t="shared" si="17"/>
        <v>9176.71</v>
      </c>
      <c r="H361" s="38">
        <v>7817.4</v>
      </c>
      <c r="I361" s="9">
        <f t="shared" si="18"/>
        <v>7817.4</v>
      </c>
      <c r="J361" s="9">
        <v>7817.5</v>
      </c>
      <c r="K361" s="9"/>
      <c r="L361" s="9">
        <f t="shared" si="19"/>
        <v>-0.1000000000003638</v>
      </c>
      <c r="M361" s="9"/>
    </row>
    <row r="362" spans="1:13" ht="12.75">
      <c r="A362" s="8">
        <v>25</v>
      </c>
      <c r="B362" s="8" t="s">
        <v>159</v>
      </c>
      <c r="C362" s="8">
        <v>146.7</v>
      </c>
      <c r="D362" s="8">
        <v>0</v>
      </c>
      <c r="E362" s="8">
        <v>146.7</v>
      </c>
      <c r="F362" s="9">
        <v>-167.13</v>
      </c>
      <c r="G362" s="9">
        <f t="shared" si="17"/>
        <v>3130.4700000000003</v>
      </c>
      <c r="H362" s="38">
        <v>2963.34</v>
      </c>
      <c r="I362" s="9">
        <f t="shared" si="18"/>
        <v>2963.34</v>
      </c>
      <c r="J362" s="9">
        <v>2963.34</v>
      </c>
      <c r="K362" s="9"/>
      <c r="L362" s="9">
        <f t="shared" si="19"/>
        <v>0</v>
      </c>
      <c r="M362" s="9"/>
    </row>
    <row r="363" spans="1:13" ht="12.75">
      <c r="A363" s="8">
        <v>26</v>
      </c>
      <c r="B363" s="8" t="s">
        <v>162</v>
      </c>
      <c r="C363" s="8">
        <v>529.1</v>
      </c>
      <c r="D363" s="8">
        <v>0</v>
      </c>
      <c r="E363" s="8">
        <v>529.1</v>
      </c>
      <c r="F363" s="9"/>
      <c r="G363" s="9">
        <f t="shared" si="17"/>
        <v>10687.82</v>
      </c>
      <c r="H363" s="38">
        <v>10687.82</v>
      </c>
      <c r="I363" s="9">
        <f t="shared" si="18"/>
        <v>10687.82</v>
      </c>
      <c r="J363" s="9">
        <v>10687.82</v>
      </c>
      <c r="K363" s="9"/>
      <c r="L363" s="9">
        <f t="shared" si="19"/>
        <v>0</v>
      </c>
      <c r="M363" s="9"/>
    </row>
    <row r="364" spans="1:13" ht="12.75">
      <c r="A364" s="8">
        <v>27</v>
      </c>
      <c r="B364" s="8" t="s">
        <v>172</v>
      </c>
      <c r="C364" s="8">
        <v>444.9</v>
      </c>
      <c r="D364" s="8">
        <v>0</v>
      </c>
      <c r="E364" s="8">
        <v>444.9</v>
      </c>
      <c r="F364" s="9">
        <v>-941.66</v>
      </c>
      <c r="G364" s="9">
        <f t="shared" si="17"/>
        <v>9928.64</v>
      </c>
      <c r="H364" s="38">
        <v>8986.98</v>
      </c>
      <c r="I364" s="9">
        <f t="shared" si="18"/>
        <v>8986.98</v>
      </c>
      <c r="J364" s="9">
        <v>8987.08</v>
      </c>
      <c r="K364" s="9"/>
      <c r="L364" s="9">
        <f t="shared" si="19"/>
        <v>-0.1000000000003638</v>
      </c>
      <c r="M364" s="9"/>
    </row>
    <row r="365" spans="1:13" ht="12.75">
      <c r="A365" s="8">
        <v>28</v>
      </c>
      <c r="B365" s="8" t="s">
        <v>186</v>
      </c>
      <c r="C365" s="8">
        <v>380.2</v>
      </c>
      <c r="D365" s="8">
        <v>0</v>
      </c>
      <c r="E365" s="8">
        <v>380.2</v>
      </c>
      <c r="F365" s="9">
        <v>-1868.88</v>
      </c>
      <c r="G365" s="9">
        <f t="shared" si="17"/>
        <v>9548.92</v>
      </c>
      <c r="H365" s="38">
        <v>7680.04</v>
      </c>
      <c r="I365" s="9">
        <f t="shared" si="18"/>
        <v>7680.04</v>
      </c>
      <c r="J365" s="9">
        <v>7680.14</v>
      </c>
      <c r="K365" s="9"/>
      <c r="L365" s="9">
        <f t="shared" si="19"/>
        <v>-0.1000000000003638</v>
      </c>
      <c r="M365" s="9"/>
    </row>
    <row r="366" spans="1:13" ht="12.75">
      <c r="A366" s="8">
        <v>29</v>
      </c>
      <c r="B366" s="8" t="s">
        <v>206</v>
      </c>
      <c r="C366" s="8">
        <v>541.1</v>
      </c>
      <c r="D366" s="8">
        <v>0</v>
      </c>
      <c r="E366" s="8">
        <v>541.1</v>
      </c>
      <c r="F366" s="9">
        <v>-616.84</v>
      </c>
      <c r="G366" s="9">
        <f t="shared" si="17"/>
        <v>11547.06</v>
      </c>
      <c r="H366" s="38">
        <v>10930.22</v>
      </c>
      <c r="I366" s="9">
        <f t="shared" si="18"/>
        <v>10930.22</v>
      </c>
      <c r="J366" s="9">
        <v>10930.22</v>
      </c>
      <c r="K366" s="9"/>
      <c r="L366" s="9">
        <f t="shared" si="19"/>
        <v>0</v>
      </c>
      <c r="M366" s="9"/>
    </row>
    <row r="367" spans="1:13" ht="12.75">
      <c r="A367" s="8">
        <v>30</v>
      </c>
      <c r="B367" s="8" t="s">
        <v>207</v>
      </c>
      <c r="C367" s="8">
        <v>521.5</v>
      </c>
      <c r="D367" s="8">
        <v>0</v>
      </c>
      <c r="E367" s="8">
        <v>521.5</v>
      </c>
      <c r="F367" s="9">
        <v>-594.35</v>
      </c>
      <c r="G367" s="9">
        <f t="shared" si="17"/>
        <v>11128.65</v>
      </c>
      <c r="H367" s="38">
        <v>10534.3</v>
      </c>
      <c r="I367" s="9">
        <f t="shared" si="18"/>
        <v>10534.3</v>
      </c>
      <c r="J367" s="9">
        <v>10534.3</v>
      </c>
      <c r="K367" s="9"/>
      <c r="L367" s="9">
        <f t="shared" si="19"/>
        <v>0</v>
      </c>
      <c r="M367" s="9"/>
    </row>
    <row r="368" spans="1:13" ht="12.75">
      <c r="A368" s="8">
        <v>31</v>
      </c>
      <c r="B368" s="8" t="s">
        <v>218</v>
      </c>
      <c r="C368" s="8">
        <v>539</v>
      </c>
      <c r="D368" s="8">
        <v>0</v>
      </c>
      <c r="E368" s="8">
        <v>539</v>
      </c>
      <c r="F368" s="9">
        <v>-614.26</v>
      </c>
      <c r="G368" s="9">
        <f t="shared" si="17"/>
        <v>11502.06</v>
      </c>
      <c r="H368" s="38">
        <v>10887.8</v>
      </c>
      <c r="I368" s="9">
        <f t="shared" si="18"/>
        <v>10887.8</v>
      </c>
      <c r="J368" s="9">
        <v>10887.9</v>
      </c>
      <c r="K368" s="9"/>
      <c r="L368" s="9">
        <f t="shared" si="19"/>
        <v>-0.1000000000003638</v>
      </c>
      <c r="M368" s="9"/>
    </row>
    <row r="369" spans="1:13" ht="12.75">
      <c r="A369" s="8">
        <v>32</v>
      </c>
      <c r="B369" s="8" t="s">
        <v>227</v>
      </c>
      <c r="C369" s="8">
        <v>581.3</v>
      </c>
      <c r="D369" s="8">
        <v>0</v>
      </c>
      <c r="E369" s="8">
        <v>581.3</v>
      </c>
      <c r="F369" s="9">
        <v>-1034.49</v>
      </c>
      <c r="G369" s="9">
        <f t="shared" si="17"/>
        <v>12776.75</v>
      </c>
      <c r="H369" s="38">
        <v>11742.26</v>
      </c>
      <c r="I369" s="9">
        <f t="shared" si="18"/>
        <v>11742.26</v>
      </c>
      <c r="J369" s="9">
        <v>11742.36</v>
      </c>
      <c r="K369" s="9"/>
      <c r="L369" s="9">
        <f t="shared" si="19"/>
        <v>-0.1000000000003638</v>
      </c>
      <c r="M369" s="9"/>
    </row>
    <row r="370" spans="1:13" ht="12.75">
      <c r="A370" s="8">
        <v>33</v>
      </c>
      <c r="B370" s="8" t="s">
        <v>228</v>
      </c>
      <c r="C370" s="8">
        <v>590.7</v>
      </c>
      <c r="D370" s="8">
        <v>0</v>
      </c>
      <c r="E370" s="8">
        <v>590.7</v>
      </c>
      <c r="F370" s="9">
        <v>-1458.9</v>
      </c>
      <c r="G370" s="9">
        <f t="shared" si="17"/>
        <v>13391.039999999999</v>
      </c>
      <c r="H370" s="38">
        <v>11932.14</v>
      </c>
      <c r="I370" s="9">
        <f t="shared" si="18"/>
        <v>11932.14</v>
      </c>
      <c r="J370" s="9">
        <v>11932.14</v>
      </c>
      <c r="K370" s="9"/>
      <c r="L370" s="9">
        <f t="shared" si="19"/>
        <v>0</v>
      </c>
      <c r="M370" s="9"/>
    </row>
    <row r="371" spans="1:13" ht="12.75">
      <c r="A371" s="8">
        <v>34</v>
      </c>
      <c r="B371" s="8" t="s">
        <v>229</v>
      </c>
      <c r="C371" s="8">
        <v>633.3</v>
      </c>
      <c r="D371" s="8">
        <v>0</v>
      </c>
      <c r="E371" s="8">
        <v>633.3</v>
      </c>
      <c r="F371" s="9">
        <v>-731.97</v>
      </c>
      <c r="G371" s="9">
        <f t="shared" si="17"/>
        <v>13524.63</v>
      </c>
      <c r="H371" s="38">
        <v>12792.66</v>
      </c>
      <c r="I371" s="9">
        <f t="shared" si="18"/>
        <v>12792.66</v>
      </c>
      <c r="J371" s="9">
        <v>12792.76</v>
      </c>
      <c r="K371" s="9"/>
      <c r="L371" s="9">
        <f t="shared" si="19"/>
        <v>-0.1000000000003638</v>
      </c>
      <c r="M371" s="9"/>
    </row>
    <row r="372" spans="1:13" ht="12.75">
      <c r="A372" s="8">
        <v>35</v>
      </c>
      <c r="B372" s="8" t="s">
        <v>230</v>
      </c>
      <c r="C372" s="8">
        <v>543.3</v>
      </c>
      <c r="D372" s="8">
        <v>0</v>
      </c>
      <c r="E372" s="8">
        <v>543.3</v>
      </c>
      <c r="F372" s="9">
        <v>-1484.43</v>
      </c>
      <c r="G372" s="9">
        <f t="shared" si="17"/>
        <v>12459.09</v>
      </c>
      <c r="H372" s="38">
        <v>10974.66</v>
      </c>
      <c r="I372" s="9">
        <f t="shared" si="18"/>
        <v>10974.66</v>
      </c>
      <c r="J372" s="9">
        <v>10974.76</v>
      </c>
      <c r="K372" s="9"/>
      <c r="L372" s="9">
        <f t="shared" si="19"/>
        <v>-0.1000000000003638</v>
      </c>
      <c r="M372" s="9"/>
    </row>
    <row r="373" spans="1:13" ht="12.75">
      <c r="A373" s="8">
        <v>36</v>
      </c>
      <c r="B373" s="8" t="s">
        <v>231</v>
      </c>
      <c r="C373" s="8">
        <v>864.3</v>
      </c>
      <c r="D373" s="8">
        <v>0</v>
      </c>
      <c r="E373" s="8">
        <v>864.3</v>
      </c>
      <c r="F373" s="9">
        <v>-2347.16</v>
      </c>
      <c r="G373" s="9">
        <f t="shared" si="17"/>
        <v>19806.02</v>
      </c>
      <c r="H373" s="38">
        <v>17458.86</v>
      </c>
      <c r="I373" s="9">
        <f t="shared" si="18"/>
        <v>17458.86</v>
      </c>
      <c r="J373" s="9">
        <v>17458.86</v>
      </c>
      <c r="K373" s="9"/>
      <c r="L373" s="9">
        <f t="shared" si="19"/>
        <v>0</v>
      </c>
      <c r="M373" s="9"/>
    </row>
    <row r="374" spans="1:13" ht="12.75">
      <c r="A374" s="8">
        <v>37</v>
      </c>
      <c r="B374" s="8" t="s">
        <v>232</v>
      </c>
      <c r="C374" s="8">
        <v>322.5</v>
      </c>
      <c r="D374" s="8">
        <v>0</v>
      </c>
      <c r="E374" s="8">
        <v>322.5</v>
      </c>
      <c r="F374" s="9">
        <v>-181.16</v>
      </c>
      <c r="G374" s="9">
        <f t="shared" si="17"/>
        <v>6695.66</v>
      </c>
      <c r="H374" s="38">
        <v>6514.5</v>
      </c>
      <c r="I374" s="9">
        <f t="shared" si="18"/>
        <v>6514.5</v>
      </c>
      <c r="J374" s="9">
        <v>6514.6</v>
      </c>
      <c r="K374" s="9"/>
      <c r="L374" s="9">
        <f t="shared" si="19"/>
        <v>-0.1000000000003638</v>
      </c>
      <c r="M374" s="9"/>
    </row>
    <row r="375" spans="1:13" ht="12.75">
      <c r="A375" s="8">
        <v>38</v>
      </c>
      <c r="B375" s="8" t="s">
        <v>246</v>
      </c>
      <c r="C375" s="8">
        <v>322.3</v>
      </c>
      <c r="D375" s="8">
        <v>0</v>
      </c>
      <c r="E375" s="8">
        <v>322.3</v>
      </c>
      <c r="F375" s="9">
        <v>-367.17</v>
      </c>
      <c r="G375" s="9">
        <f t="shared" si="17"/>
        <v>6877.63</v>
      </c>
      <c r="H375" s="38">
        <v>6510.46</v>
      </c>
      <c r="I375" s="9">
        <f t="shared" si="18"/>
        <v>6510.46</v>
      </c>
      <c r="J375" s="9">
        <v>6510.48</v>
      </c>
      <c r="K375" s="9"/>
      <c r="L375" s="9">
        <f t="shared" si="19"/>
        <v>-0.019999999999527063</v>
      </c>
      <c r="M375" s="9"/>
    </row>
    <row r="376" spans="1:13" ht="12.75">
      <c r="A376" s="8">
        <v>39</v>
      </c>
      <c r="B376" s="8" t="s">
        <v>266</v>
      </c>
      <c r="C376" s="8">
        <v>312.5</v>
      </c>
      <c r="D376" s="8">
        <v>0</v>
      </c>
      <c r="E376" s="8">
        <v>312.5</v>
      </c>
      <c r="F376" s="9">
        <v>-353.14</v>
      </c>
      <c r="G376" s="9">
        <f t="shared" si="17"/>
        <v>6665.64</v>
      </c>
      <c r="H376" s="38">
        <v>6312.5</v>
      </c>
      <c r="I376" s="9">
        <f t="shared" si="18"/>
        <v>6312.5</v>
      </c>
      <c r="J376" s="9">
        <v>6312.6</v>
      </c>
      <c r="K376" s="9"/>
      <c r="L376" s="9">
        <f t="shared" si="19"/>
        <v>-0.1000000000003638</v>
      </c>
      <c r="M376" s="9"/>
    </row>
    <row r="377" spans="1:13" ht="12.75">
      <c r="A377" s="8">
        <v>40</v>
      </c>
      <c r="B377" s="8" t="s">
        <v>291</v>
      </c>
      <c r="C377" s="8">
        <v>166.7</v>
      </c>
      <c r="D377" s="8">
        <v>0</v>
      </c>
      <c r="E377" s="8">
        <v>166.7</v>
      </c>
      <c r="F377" s="9">
        <v>-189.84</v>
      </c>
      <c r="G377" s="9">
        <f t="shared" si="17"/>
        <v>3557.1800000000003</v>
      </c>
      <c r="H377" s="38">
        <v>3367.34</v>
      </c>
      <c r="I377" s="9">
        <f t="shared" si="18"/>
        <v>3367.34</v>
      </c>
      <c r="J377" s="9">
        <v>3367.34</v>
      </c>
      <c r="K377" s="9"/>
      <c r="L377" s="9">
        <f t="shared" si="19"/>
        <v>0</v>
      </c>
      <c r="M377" s="9"/>
    </row>
    <row r="378" spans="1:13" ht="12.75">
      <c r="A378" s="8">
        <v>41</v>
      </c>
      <c r="B378" s="8" t="s">
        <v>292</v>
      </c>
      <c r="C378" s="8">
        <v>323.6</v>
      </c>
      <c r="D378" s="8">
        <v>0</v>
      </c>
      <c r="E378" s="8">
        <v>323.6</v>
      </c>
      <c r="F378" s="9">
        <v>-368.79</v>
      </c>
      <c r="G378" s="9">
        <f t="shared" si="17"/>
        <v>6905.51</v>
      </c>
      <c r="H378" s="38">
        <v>6536.72</v>
      </c>
      <c r="I378" s="9">
        <f t="shared" si="18"/>
        <v>6536.72</v>
      </c>
      <c r="J378" s="9">
        <v>6536.72</v>
      </c>
      <c r="K378" s="9"/>
      <c r="L378" s="9">
        <f t="shared" si="19"/>
        <v>0</v>
      </c>
      <c r="M378" s="9"/>
    </row>
    <row r="379" spans="1:13" ht="12.75">
      <c r="A379" s="8">
        <v>42</v>
      </c>
      <c r="B379" s="8" t="s">
        <v>293</v>
      </c>
      <c r="C379" s="8">
        <v>116.2</v>
      </c>
      <c r="D379" s="8">
        <v>0</v>
      </c>
      <c r="E379" s="8">
        <v>116.2</v>
      </c>
      <c r="F379" s="9">
        <v>-132.42</v>
      </c>
      <c r="G379" s="9">
        <f t="shared" si="17"/>
        <v>2479.66</v>
      </c>
      <c r="H379" s="38">
        <v>2347.24</v>
      </c>
      <c r="I379" s="9">
        <f t="shared" si="18"/>
        <v>2347.24</v>
      </c>
      <c r="J379" s="9">
        <v>2347.34</v>
      </c>
      <c r="K379" s="9"/>
      <c r="L379" s="9">
        <f t="shared" si="19"/>
        <v>-0.1000000000003638</v>
      </c>
      <c r="M379" s="9"/>
    </row>
    <row r="380" spans="1:13" ht="12.75">
      <c r="A380" s="8">
        <v>43</v>
      </c>
      <c r="B380" s="8" t="s">
        <v>314</v>
      </c>
      <c r="C380" s="8">
        <v>260.1</v>
      </c>
      <c r="D380" s="8">
        <v>0</v>
      </c>
      <c r="E380" s="8">
        <v>260.1</v>
      </c>
      <c r="F380" s="9">
        <v>-819.95</v>
      </c>
      <c r="G380" s="9">
        <f t="shared" si="17"/>
        <v>6073.97</v>
      </c>
      <c r="H380" s="38">
        <v>5254.02</v>
      </c>
      <c r="I380" s="9">
        <f t="shared" si="18"/>
        <v>5254.02</v>
      </c>
      <c r="J380" s="9">
        <v>5254.12</v>
      </c>
      <c r="K380" s="9"/>
      <c r="L380" s="9">
        <f t="shared" si="19"/>
        <v>-0.0999999999994543</v>
      </c>
      <c r="M380" s="9"/>
    </row>
    <row r="381" spans="1:13" ht="12.75">
      <c r="A381" s="8">
        <v>44</v>
      </c>
      <c r="B381" s="8" t="s">
        <v>351</v>
      </c>
      <c r="C381" s="8">
        <v>476.6</v>
      </c>
      <c r="D381" s="8">
        <v>0</v>
      </c>
      <c r="E381" s="8">
        <v>476.6</v>
      </c>
      <c r="F381" s="9">
        <v>-1514.76</v>
      </c>
      <c r="G381" s="9">
        <f t="shared" si="17"/>
        <v>11142.08</v>
      </c>
      <c r="H381" s="38">
        <v>9627.32</v>
      </c>
      <c r="I381" s="9">
        <f t="shared" si="18"/>
        <v>9627.32</v>
      </c>
      <c r="J381" s="9">
        <v>9627.42</v>
      </c>
      <c r="K381" s="9"/>
      <c r="L381" s="9">
        <f t="shared" si="19"/>
        <v>-0.1000000000003638</v>
      </c>
      <c r="M381" s="9"/>
    </row>
    <row r="382" spans="1:13" ht="12.75">
      <c r="A382" s="8">
        <v>45</v>
      </c>
      <c r="B382" s="8" t="s">
        <v>352</v>
      </c>
      <c r="C382" s="8">
        <v>481.1</v>
      </c>
      <c r="D382" s="8">
        <v>0</v>
      </c>
      <c r="E382" s="8">
        <v>481.1</v>
      </c>
      <c r="F382" s="9">
        <v>-685.18</v>
      </c>
      <c r="G382" s="9">
        <f t="shared" si="17"/>
        <v>10403.4</v>
      </c>
      <c r="H382" s="38">
        <v>9718.22</v>
      </c>
      <c r="I382" s="9">
        <f t="shared" si="18"/>
        <v>9718.22</v>
      </c>
      <c r="J382" s="9">
        <v>9718.22</v>
      </c>
      <c r="K382" s="9"/>
      <c r="L382" s="9">
        <f t="shared" si="19"/>
        <v>0</v>
      </c>
      <c r="M382" s="9"/>
    </row>
    <row r="383" spans="1:13" ht="12.75">
      <c r="A383" s="8">
        <v>46</v>
      </c>
      <c r="B383" s="8" t="s">
        <v>354</v>
      </c>
      <c r="C383" s="8">
        <v>476.6</v>
      </c>
      <c r="D383" s="8">
        <v>0</v>
      </c>
      <c r="E383" s="8">
        <v>476.6</v>
      </c>
      <c r="F383" s="9">
        <v>-44223.59</v>
      </c>
      <c r="G383" s="9">
        <f t="shared" si="17"/>
        <v>53850.909999999996</v>
      </c>
      <c r="H383" s="38">
        <v>9627.32</v>
      </c>
      <c r="I383" s="9">
        <f t="shared" si="18"/>
        <v>9627.32</v>
      </c>
      <c r="J383" s="9">
        <v>9627.42</v>
      </c>
      <c r="K383" s="9"/>
      <c r="L383" s="9">
        <f t="shared" si="19"/>
        <v>-0.1000000000003638</v>
      </c>
      <c r="M383" s="9"/>
    </row>
    <row r="384" spans="1:13" ht="12.75">
      <c r="A384" s="8"/>
      <c r="B384" s="8" t="s">
        <v>390</v>
      </c>
      <c r="C384" s="8"/>
      <c r="D384" s="8"/>
      <c r="E384" s="48">
        <f>SUM(E338:E383)</f>
        <v>19450.999999999993</v>
      </c>
      <c r="F384" s="11">
        <f>SUM(F11:F383)</f>
        <v>-4415670.229999996</v>
      </c>
      <c r="G384" s="8"/>
      <c r="H384" s="44">
        <f>SUM(H338:H383)</f>
        <v>392910.19999999995</v>
      </c>
      <c r="I384" s="11">
        <f>SUM(I338:I383)</f>
        <v>392910.19999999995</v>
      </c>
      <c r="J384" s="11">
        <f>SUM(J338:J383)</f>
        <v>392912.6399999999</v>
      </c>
      <c r="K384" s="11">
        <v>0</v>
      </c>
      <c r="L384" s="11">
        <f>SUM(L337:L383)</f>
        <v>-2.4400000000041473</v>
      </c>
      <c r="M384" s="9"/>
    </row>
    <row r="385" spans="1:13" ht="15.75">
      <c r="A385" s="8"/>
      <c r="B385" s="49" t="s">
        <v>365</v>
      </c>
      <c r="C385" s="50"/>
      <c r="D385" s="50"/>
      <c r="E385" s="49">
        <f>E384+E336</f>
        <v>505672.80000000016</v>
      </c>
      <c r="F385" s="51">
        <f>F336+F384</f>
        <v>-6579598.669999995</v>
      </c>
      <c r="G385" s="50"/>
      <c r="H385" s="52">
        <f>H336+H384</f>
        <v>53301807.420000024</v>
      </c>
      <c r="I385" s="52">
        <f>I336+I384</f>
        <v>53270359.87700003</v>
      </c>
      <c r="J385" s="51">
        <f>J336+J384</f>
        <v>52996512.53</v>
      </c>
      <c r="K385" s="51">
        <f>K336+K384</f>
        <v>255749.16</v>
      </c>
      <c r="L385" s="51">
        <f>L336+L384</f>
        <v>18098.1869999994</v>
      </c>
      <c r="M385" s="53">
        <v>-31447.5</v>
      </c>
    </row>
    <row r="386" spans="1:13" ht="12.75">
      <c r="A386" s="10"/>
      <c r="B386" s="10"/>
      <c r="C386" s="10"/>
      <c r="D386" s="10"/>
      <c r="E386" s="54"/>
      <c r="F386" s="54"/>
      <c r="G386" s="24"/>
      <c r="H386" s="24"/>
      <c r="I386" s="24"/>
      <c r="J386" s="24"/>
      <c r="K386" s="24"/>
      <c r="L386" s="24"/>
      <c r="M386" s="24"/>
    </row>
    <row r="387" spans="1:13" ht="12.75">
      <c r="A387" s="10"/>
      <c r="B387" s="10"/>
      <c r="C387" s="10"/>
      <c r="D387" s="10"/>
      <c r="E387" s="54"/>
      <c r="F387" s="54"/>
      <c r="G387" s="24"/>
      <c r="H387" s="24"/>
      <c r="I387" s="24"/>
      <c r="J387" s="24"/>
      <c r="K387" s="24"/>
      <c r="L387" s="24"/>
      <c r="M387" s="24"/>
    </row>
    <row r="388" spans="1:13" ht="12.75">
      <c r="A388" s="54">
        <v>46</v>
      </c>
      <c r="B388" s="54"/>
      <c r="C388" s="10"/>
      <c r="D388" s="10"/>
      <c r="E388" s="10"/>
      <c r="F388" s="10"/>
      <c r="G388" s="24"/>
      <c r="H388" s="25"/>
      <c r="I388" s="24"/>
      <c r="J388" s="24"/>
      <c r="K388" s="24"/>
      <c r="L388" s="24"/>
      <c r="M388" s="24"/>
    </row>
    <row r="389" spans="1:13" ht="12.75">
      <c r="A389" s="54">
        <v>326</v>
      </c>
      <c r="B389" s="54"/>
      <c r="C389" s="10"/>
      <c r="D389" s="10"/>
      <c r="E389" s="10"/>
      <c r="F389" s="10"/>
      <c r="G389" s="24"/>
      <c r="H389" s="24"/>
      <c r="I389" s="24"/>
      <c r="J389" s="24"/>
      <c r="K389" s="24"/>
      <c r="L389" s="24"/>
      <c r="M389" s="24"/>
    </row>
    <row r="390" spans="1:13" ht="12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</row>
    <row r="391" spans="1:13" ht="12.75">
      <c r="A391" s="24"/>
      <c r="B391" s="24"/>
      <c r="C391" s="24"/>
      <c r="D391" s="24"/>
      <c r="E391" s="24"/>
      <c r="F391" s="24"/>
      <c r="G391" s="24"/>
      <c r="H391" s="24"/>
      <c r="I391" s="24"/>
      <c r="J391" s="25"/>
      <c r="K391" s="24"/>
      <c r="L391" s="24"/>
      <c r="M391" s="24"/>
    </row>
    <row r="392" spans="1:13" ht="14.25">
      <c r="A392" s="10"/>
      <c r="B392" s="55"/>
      <c r="C392" s="56"/>
      <c r="D392" s="56"/>
      <c r="E392" s="55"/>
      <c r="F392" s="24"/>
      <c r="G392" s="24"/>
      <c r="H392" s="25"/>
      <c r="I392" s="25"/>
      <c r="J392" s="25"/>
      <c r="K392" s="24"/>
      <c r="L392" s="24"/>
      <c r="M392" s="24"/>
    </row>
    <row r="393" spans="1:13" ht="12.75">
      <c r="A393" s="10"/>
      <c r="B393" s="10"/>
      <c r="C393" s="10"/>
      <c r="D393" s="10"/>
      <c r="E393" s="54"/>
      <c r="F393" s="24"/>
      <c r="G393" s="24"/>
      <c r="H393" s="24"/>
      <c r="I393" s="24"/>
      <c r="J393" s="25"/>
      <c r="K393" s="24"/>
      <c r="L393" s="24"/>
      <c r="M393" s="24"/>
    </row>
    <row r="394" spans="1:13" ht="12.75">
      <c r="A394" s="10"/>
      <c r="B394" s="10"/>
      <c r="C394" s="10"/>
      <c r="D394" s="10"/>
      <c r="E394" s="54"/>
      <c r="F394" s="24"/>
      <c r="G394" s="24"/>
      <c r="H394" s="24"/>
      <c r="I394" s="24"/>
      <c r="J394" s="24"/>
      <c r="K394" s="24"/>
      <c r="L394" s="24"/>
      <c r="M394" s="24"/>
    </row>
    <row r="395" spans="1:13" ht="12.75">
      <c r="A395" s="54"/>
      <c r="B395" s="54"/>
      <c r="C395" s="10"/>
      <c r="D395" s="10"/>
      <c r="E395" s="10"/>
      <c r="F395" s="24"/>
      <c r="G395" s="24"/>
      <c r="H395" s="24"/>
      <c r="I395" s="24"/>
      <c r="J395" s="24"/>
      <c r="K395" s="24"/>
      <c r="L395" s="24"/>
      <c r="M395" s="24"/>
    </row>
    <row r="396" spans="1:13" ht="12.75">
      <c r="A396" s="54"/>
      <c r="B396" s="54"/>
      <c r="C396" s="10"/>
      <c r="D396" s="10"/>
      <c r="E396" s="10"/>
      <c r="F396" s="24"/>
      <c r="G396" s="24"/>
      <c r="H396" s="24"/>
      <c r="I396" s="57"/>
      <c r="J396" s="58"/>
      <c r="K396" s="24"/>
      <c r="L396" s="24"/>
      <c r="M396" s="24"/>
    </row>
    <row r="397" spans="1:13" ht="12.75">
      <c r="A397" s="10"/>
      <c r="B397" s="10"/>
      <c r="C397" s="10"/>
      <c r="D397" s="10"/>
      <c r="E397" s="10"/>
      <c r="F397" s="24"/>
      <c r="G397" s="24"/>
      <c r="H397" s="24"/>
      <c r="I397" s="57"/>
      <c r="J397" s="24"/>
      <c r="K397" s="24"/>
      <c r="L397" s="24"/>
      <c r="M397" s="24"/>
    </row>
    <row r="398" spans="1:13" ht="12.75">
      <c r="A398" s="10"/>
      <c r="B398" s="10"/>
      <c r="C398" s="10"/>
      <c r="D398" s="10"/>
      <c r="E398" s="10"/>
      <c r="F398" s="24"/>
      <c r="G398" s="24"/>
      <c r="H398" s="24"/>
      <c r="I398" s="57"/>
      <c r="J398" s="24"/>
      <c r="K398" s="24"/>
      <c r="L398" s="24"/>
      <c r="M398" s="24"/>
    </row>
    <row r="399" spans="1:13" ht="12.75">
      <c r="A399" s="10"/>
      <c r="B399" s="10"/>
      <c r="C399" s="10"/>
      <c r="D399" s="10"/>
      <c r="E399" s="10"/>
      <c r="F399" s="24"/>
      <c r="G399" s="24"/>
      <c r="H399" s="24"/>
      <c r="I399" s="24"/>
      <c r="J399" s="24"/>
      <c r="K399" s="24"/>
      <c r="L399" s="24"/>
      <c r="M399" s="24"/>
    </row>
    <row r="400" spans="1:13" ht="12.75">
      <c r="A400" s="10"/>
      <c r="B400" s="10"/>
      <c r="C400" s="10"/>
      <c r="D400" s="10"/>
      <c r="E400" s="10"/>
      <c r="F400" s="24"/>
      <c r="G400" s="24"/>
      <c r="H400" s="24"/>
      <c r="I400" s="24"/>
      <c r="J400" s="24"/>
      <c r="K400" s="24"/>
      <c r="L400" s="24"/>
      <c r="M400" s="24"/>
    </row>
    <row r="401" spans="1:13" ht="12.75">
      <c r="A401" s="10"/>
      <c r="B401" s="10"/>
      <c r="C401" s="10"/>
      <c r="D401" s="10"/>
      <c r="E401" s="10"/>
      <c r="F401" s="24"/>
      <c r="G401" s="24"/>
      <c r="H401" s="24"/>
      <c r="I401" s="24"/>
      <c r="J401" s="24"/>
      <c r="K401" s="24"/>
      <c r="L401" s="24"/>
      <c r="M401" s="24"/>
    </row>
    <row r="402" spans="1:13" ht="12.75">
      <c r="A402" s="10"/>
      <c r="B402" s="10"/>
      <c r="C402" s="10"/>
      <c r="D402" s="10"/>
      <c r="E402" s="10"/>
      <c r="F402" s="24"/>
      <c r="G402" s="24"/>
      <c r="H402" s="24"/>
      <c r="I402" s="24"/>
      <c r="J402" s="24"/>
      <c r="K402" s="24"/>
      <c r="L402" s="24"/>
      <c r="M402" s="24"/>
    </row>
    <row r="403" spans="1:13" ht="12.75">
      <c r="A403" s="10"/>
      <c r="B403" s="10"/>
      <c r="C403" s="10"/>
      <c r="D403" s="10"/>
      <c r="E403" s="10"/>
      <c r="F403" s="24"/>
      <c r="G403" s="24"/>
      <c r="H403" s="24"/>
      <c r="I403" s="24"/>
      <c r="J403" s="24"/>
      <c r="K403" s="24"/>
      <c r="L403" s="24"/>
      <c r="M403" s="24"/>
    </row>
    <row r="404" spans="1:13" ht="12.75">
      <c r="A404" s="10"/>
      <c r="B404" s="10"/>
      <c r="C404" s="10"/>
      <c r="D404" s="10"/>
      <c r="E404" s="10"/>
      <c r="F404" s="24"/>
      <c r="G404" s="24"/>
      <c r="H404" s="24"/>
      <c r="I404" s="24"/>
      <c r="J404" s="24"/>
      <c r="K404" s="24"/>
      <c r="L404" s="24"/>
      <c r="M404" s="24"/>
    </row>
    <row r="405" spans="1:13" ht="12.75">
      <c r="A405" s="10"/>
      <c r="B405" s="10"/>
      <c r="C405" s="10"/>
      <c r="D405" s="10"/>
      <c r="E405" s="10"/>
      <c r="F405" s="24"/>
      <c r="G405" s="24"/>
      <c r="H405" s="24"/>
      <c r="I405" s="24"/>
      <c r="J405" s="24"/>
      <c r="K405" s="24"/>
      <c r="L405" s="24"/>
      <c r="M405" s="24"/>
    </row>
    <row r="406" spans="1:13" ht="12.75">
      <c r="A406" s="10"/>
      <c r="B406" s="10"/>
      <c r="C406" s="10"/>
      <c r="D406" s="10"/>
      <c r="E406" s="10"/>
      <c r="F406" s="24"/>
      <c r="G406" s="24"/>
      <c r="H406" s="24"/>
      <c r="I406" s="24"/>
      <c r="J406" s="24"/>
      <c r="K406" s="24"/>
      <c r="L406" s="24"/>
      <c r="M406" s="24"/>
    </row>
    <row r="407" spans="1:13" ht="12.75">
      <c r="A407" s="10"/>
      <c r="B407" s="10"/>
      <c r="C407" s="10"/>
      <c r="D407" s="10"/>
      <c r="E407" s="10"/>
      <c r="F407" s="24"/>
      <c r="G407" s="24"/>
      <c r="H407" s="24"/>
      <c r="I407" s="24"/>
      <c r="J407" s="24"/>
      <c r="K407" s="24"/>
      <c r="L407" s="24"/>
      <c r="M407" s="24"/>
    </row>
    <row r="408" spans="1:13" ht="12.75">
      <c r="A408" s="10"/>
      <c r="B408" s="10"/>
      <c r="C408" s="10"/>
      <c r="D408" s="10"/>
      <c r="E408" s="10"/>
      <c r="F408" s="24"/>
      <c r="G408" s="24"/>
      <c r="H408" s="24"/>
      <c r="I408" s="24"/>
      <c r="J408" s="24"/>
      <c r="K408" s="24"/>
      <c r="L408" s="24"/>
      <c r="M408" s="24"/>
    </row>
    <row r="409" spans="1:13" ht="12.75">
      <c r="A409" s="10"/>
      <c r="B409" s="10"/>
      <c r="C409" s="10"/>
      <c r="D409" s="10"/>
      <c r="E409" s="10"/>
      <c r="F409" s="24"/>
      <c r="G409" s="24"/>
      <c r="H409" s="24"/>
      <c r="I409" s="24"/>
      <c r="J409" s="24"/>
      <c r="K409" s="24"/>
      <c r="L409" s="24"/>
      <c r="M409" s="24"/>
    </row>
    <row r="410" spans="1:13" ht="12.75">
      <c r="A410" s="10"/>
      <c r="B410" s="10"/>
      <c r="C410" s="10"/>
      <c r="D410" s="10"/>
      <c r="E410" s="10"/>
      <c r="F410" s="24"/>
      <c r="G410" s="24"/>
      <c r="H410" s="24"/>
      <c r="I410" s="24"/>
      <c r="J410" s="24"/>
      <c r="K410" s="24"/>
      <c r="L410" s="24"/>
      <c r="M410" s="24"/>
    </row>
    <row r="411" spans="1:13" ht="12.75">
      <c r="A411" s="10"/>
      <c r="B411" s="10"/>
      <c r="C411" s="10"/>
      <c r="D411" s="10"/>
      <c r="E411" s="10"/>
      <c r="F411" s="24"/>
      <c r="G411" s="24"/>
      <c r="H411" s="24"/>
      <c r="I411" s="24"/>
      <c r="J411" s="24"/>
      <c r="K411" s="24"/>
      <c r="L411" s="24"/>
      <c r="M411" s="24"/>
    </row>
    <row r="412" spans="1:13" ht="12.75">
      <c r="A412" s="10"/>
      <c r="B412" s="10"/>
      <c r="C412" s="10"/>
      <c r="D412" s="10"/>
      <c r="E412" s="10"/>
      <c r="F412" s="24"/>
      <c r="G412" s="24"/>
      <c r="H412" s="24"/>
      <c r="I412" s="24"/>
      <c r="J412" s="24"/>
      <c r="K412" s="24"/>
      <c r="L412" s="24"/>
      <c r="M412" s="24"/>
    </row>
    <row r="413" spans="1:13" ht="12.75">
      <c r="A413" s="10"/>
      <c r="B413" s="10"/>
      <c r="C413" s="10"/>
      <c r="D413" s="10"/>
      <c r="E413" s="10"/>
      <c r="F413" s="24"/>
      <c r="G413" s="24"/>
      <c r="H413" s="24"/>
      <c r="I413" s="24"/>
      <c r="J413" s="24"/>
      <c r="K413" s="24"/>
      <c r="L413" s="24"/>
      <c r="M413" s="24"/>
    </row>
    <row r="414" spans="1:13" ht="12.75">
      <c r="A414" s="10"/>
      <c r="B414" s="10"/>
      <c r="C414" s="10"/>
      <c r="D414" s="10"/>
      <c r="E414" s="10"/>
      <c r="F414" s="24"/>
      <c r="G414" s="24"/>
      <c r="H414" s="24"/>
      <c r="I414" s="24"/>
      <c r="J414" s="24"/>
      <c r="K414" s="24"/>
      <c r="L414" s="24"/>
      <c r="M414" s="24"/>
    </row>
    <row r="415" spans="1:13" ht="12.75">
      <c r="A415" s="10"/>
      <c r="B415" s="10"/>
      <c r="C415" s="10"/>
      <c r="D415" s="10"/>
      <c r="E415" s="10"/>
      <c r="F415" s="24"/>
      <c r="G415" s="24"/>
      <c r="H415" s="24"/>
      <c r="I415" s="24"/>
      <c r="J415" s="24"/>
      <c r="K415" s="24"/>
      <c r="L415" s="24"/>
      <c r="M415" s="24"/>
    </row>
    <row r="416" spans="1:13" ht="12.75">
      <c r="A416" s="10"/>
      <c r="B416" s="10"/>
      <c r="C416" s="10"/>
      <c r="D416" s="10"/>
      <c r="E416" s="10"/>
      <c r="F416" s="24"/>
      <c r="G416" s="24"/>
      <c r="H416" s="24"/>
      <c r="I416" s="24"/>
      <c r="J416" s="24"/>
      <c r="K416" s="24"/>
      <c r="L416" s="24"/>
      <c r="M416" s="24"/>
    </row>
    <row r="417" spans="1:13" ht="12.75">
      <c r="A417" s="10"/>
      <c r="B417" s="10"/>
      <c r="C417" s="10"/>
      <c r="D417" s="10"/>
      <c r="E417" s="10"/>
      <c r="F417" s="24"/>
      <c r="G417" s="24"/>
      <c r="H417" s="24"/>
      <c r="I417" s="24"/>
      <c r="J417" s="24"/>
      <c r="K417" s="24"/>
      <c r="L417" s="24"/>
      <c r="M417" s="24"/>
    </row>
    <row r="418" spans="1:13" ht="12.75">
      <c r="A418" s="10"/>
      <c r="B418" s="10"/>
      <c r="C418" s="10"/>
      <c r="D418" s="10"/>
      <c r="E418" s="10"/>
      <c r="F418" s="24"/>
      <c r="G418" s="24"/>
      <c r="H418" s="24"/>
      <c r="I418" s="24"/>
      <c r="J418" s="24"/>
      <c r="K418" s="24"/>
      <c r="L418" s="24"/>
      <c r="M418" s="24"/>
    </row>
    <row r="419" spans="1:13" ht="12.75">
      <c r="A419" s="10"/>
      <c r="B419" s="10"/>
      <c r="C419" s="10"/>
      <c r="D419" s="10"/>
      <c r="E419" s="10"/>
      <c r="F419" s="24"/>
      <c r="G419" s="24"/>
      <c r="H419" s="24"/>
      <c r="I419" s="24"/>
      <c r="J419" s="24"/>
      <c r="K419" s="24"/>
      <c r="L419" s="24"/>
      <c r="M419" s="24"/>
    </row>
    <row r="420" spans="1:13" ht="12.75">
      <c r="A420" s="10"/>
      <c r="B420" s="10"/>
      <c r="C420" s="10"/>
      <c r="D420" s="10"/>
      <c r="E420" s="10"/>
      <c r="F420" s="24"/>
      <c r="G420" s="24"/>
      <c r="H420" s="24"/>
      <c r="I420" s="24"/>
      <c r="J420" s="24"/>
      <c r="K420" s="24"/>
      <c r="L420" s="24"/>
      <c r="M420" s="24"/>
    </row>
    <row r="421" spans="1:13" ht="12.75">
      <c r="A421" s="10"/>
      <c r="B421" s="10"/>
      <c r="C421" s="10"/>
      <c r="D421" s="10"/>
      <c r="E421" s="10"/>
      <c r="F421" s="24"/>
      <c r="G421" s="24"/>
      <c r="H421" s="24"/>
      <c r="I421" s="24"/>
      <c r="J421" s="24"/>
      <c r="K421" s="24"/>
      <c r="L421" s="24"/>
      <c r="M421" s="24"/>
    </row>
    <row r="422" spans="1:13" ht="12.75">
      <c r="A422" s="10"/>
      <c r="B422" s="10"/>
      <c r="C422" s="10"/>
      <c r="D422" s="10"/>
      <c r="E422" s="10"/>
      <c r="F422" s="24"/>
      <c r="G422" s="24"/>
      <c r="H422" s="24"/>
      <c r="I422" s="24"/>
      <c r="J422" s="24"/>
      <c r="K422" s="24"/>
      <c r="L422" s="24"/>
      <c r="M422" s="24"/>
    </row>
    <row r="423" spans="1:13" ht="12.75">
      <c r="A423" s="10"/>
      <c r="B423" s="10"/>
      <c r="C423" s="10"/>
      <c r="D423" s="10"/>
      <c r="E423" s="10"/>
      <c r="F423" s="24"/>
      <c r="G423" s="24"/>
      <c r="H423" s="24"/>
      <c r="I423" s="24"/>
      <c r="J423" s="24"/>
      <c r="K423" s="24"/>
      <c r="L423" s="24"/>
      <c r="M423" s="24"/>
    </row>
    <row r="424" spans="1:13" ht="12.75">
      <c r="A424" s="10"/>
      <c r="B424" s="10"/>
      <c r="C424" s="10"/>
      <c r="D424" s="10"/>
      <c r="E424" s="10"/>
      <c r="F424" s="24"/>
      <c r="G424" s="24"/>
      <c r="H424" s="24"/>
      <c r="I424" s="24"/>
      <c r="J424" s="24"/>
      <c r="K424" s="24"/>
      <c r="L424" s="24"/>
      <c r="M424" s="24"/>
    </row>
    <row r="425" spans="1:13" ht="12.75">
      <c r="A425" s="10"/>
      <c r="B425" s="10"/>
      <c r="C425" s="10"/>
      <c r="D425" s="10"/>
      <c r="E425" s="10"/>
      <c r="F425" s="24"/>
      <c r="G425" s="24"/>
      <c r="H425" s="24"/>
      <c r="I425" s="24"/>
      <c r="J425" s="24"/>
      <c r="K425" s="24"/>
      <c r="L425" s="24"/>
      <c r="M425" s="24"/>
    </row>
    <row r="426" spans="1:13" ht="12.75">
      <c r="A426" s="10"/>
      <c r="B426" s="10"/>
      <c r="C426" s="10"/>
      <c r="D426" s="10"/>
      <c r="E426" s="10"/>
      <c r="F426" s="24"/>
      <c r="G426" s="24"/>
      <c r="H426" s="24"/>
      <c r="I426" s="24"/>
      <c r="J426" s="24"/>
      <c r="K426" s="24"/>
      <c r="L426" s="24"/>
      <c r="M426" s="24"/>
    </row>
    <row r="427" spans="1:13" ht="12.75">
      <c r="A427" s="10"/>
      <c r="B427" s="10"/>
      <c r="C427" s="10"/>
      <c r="D427" s="10"/>
      <c r="E427" s="10"/>
      <c r="F427" s="24"/>
      <c r="G427" s="24"/>
      <c r="H427" s="24"/>
      <c r="I427" s="24"/>
      <c r="J427" s="24"/>
      <c r="K427" s="24"/>
      <c r="L427" s="24"/>
      <c r="M427" s="24"/>
    </row>
    <row r="428" spans="1:13" ht="12.75">
      <c r="A428" s="10"/>
      <c r="B428" s="10"/>
      <c r="C428" s="10"/>
      <c r="D428" s="10"/>
      <c r="E428" s="10"/>
      <c r="F428" s="24"/>
      <c r="G428" s="24"/>
      <c r="H428" s="24"/>
      <c r="I428" s="24"/>
      <c r="J428" s="24"/>
      <c r="K428" s="24"/>
      <c r="L428" s="24"/>
      <c r="M428" s="24"/>
    </row>
    <row r="429" spans="1:13" ht="12.75">
      <c r="A429" s="10"/>
      <c r="B429" s="10"/>
      <c r="C429" s="10"/>
      <c r="D429" s="10"/>
      <c r="E429" s="10"/>
      <c r="F429" s="24"/>
      <c r="G429" s="24"/>
      <c r="H429" s="24"/>
      <c r="I429" s="24"/>
      <c r="J429" s="24"/>
      <c r="K429" s="24"/>
      <c r="L429" s="24"/>
      <c r="M429" s="24"/>
    </row>
    <row r="430" spans="1:13" ht="12.75">
      <c r="A430" s="10"/>
      <c r="B430" s="10"/>
      <c r="C430" s="10"/>
      <c r="D430" s="10"/>
      <c r="E430" s="10"/>
      <c r="F430" s="24"/>
      <c r="G430" s="24"/>
      <c r="H430" s="24"/>
      <c r="I430" s="24"/>
      <c r="J430" s="24"/>
      <c r="K430" s="24"/>
      <c r="L430" s="24"/>
      <c r="M430" s="24"/>
    </row>
    <row r="431" spans="1:13" ht="12.75">
      <c r="A431" s="10"/>
      <c r="B431" s="10"/>
      <c r="C431" s="10"/>
      <c r="D431" s="10"/>
      <c r="E431" s="10"/>
      <c r="F431" s="24"/>
      <c r="G431" s="24"/>
      <c r="H431" s="24"/>
      <c r="I431" s="24"/>
      <c r="J431" s="24"/>
      <c r="K431" s="24"/>
      <c r="L431" s="24"/>
      <c r="M431" s="24"/>
    </row>
    <row r="432" spans="1:13" ht="12.75">
      <c r="A432" s="10"/>
      <c r="B432" s="10"/>
      <c r="C432" s="10"/>
      <c r="D432" s="10"/>
      <c r="E432" s="10"/>
      <c r="F432" s="24"/>
      <c r="G432" s="24"/>
      <c r="H432" s="24"/>
      <c r="I432" s="24"/>
      <c r="J432" s="24"/>
      <c r="K432" s="24"/>
      <c r="L432" s="24"/>
      <c r="M432" s="24"/>
    </row>
    <row r="433" spans="1:13" ht="12.75">
      <c r="A433" s="10"/>
      <c r="B433" s="10"/>
      <c r="C433" s="10"/>
      <c r="D433" s="10"/>
      <c r="E433" s="10"/>
      <c r="F433" s="24"/>
      <c r="G433" s="24"/>
      <c r="H433" s="24"/>
      <c r="I433" s="24"/>
      <c r="J433" s="24"/>
      <c r="K433" s="24"/>
      <c r="L433" s="24"/>
      <c r="M433" s="24"/>
    </row>
    <row r="434" spans="1:13" ht="12.75">
      <c r="A434" s="10"/>
      <c r="B434" s="10"/>
      <c r="C434" s="10"/>
      <c r="D434" s="10"/>
      <c r="E434" s="10"/>
      <c r="F434" s="24"/>
      <c r="G434" s="24"/>
      <c r="H434" s="24"/>
      <c r="I434" s="24"/>
      <c r="J434" s="24"/>
      <c r="K434" s="24"/>
      <c r="L434" s="24"/>
      <c r="M434" s="24"/>
    </row>
    <row r="435" spans="1:13" ht="12.75">
      <c r="A435" s="10"/>
      <c r="B435" s="10"/>
      <c r="C435" s="10"/>
      <c r="D435" s="10"/>
      <c r="E435" s="10"/>
      <c r="F435" s="24"/>
      <c r="G435" s="24"/>
      <c r="H435" s="24"/>
      <c r="I435" s="24"/>
      <c r="J435" s="24"/>
      <c r="K435" s="24"/>
      <c r="L435" s="24"/>
      <c r="M435" s="24"/>
    </row>
    <row r="436" spans="1:13" ht="12.75">
      <c r="A436" s="10"/>
      <c r="B436" s="10"/>
      <c r="C436" s="10"/>
      <c r="D436" s="10"/>
      <c r="E436" s="10"/>
      <c r="F436" s="24"/>
      <c r="G436" s="24"/>
      <c r="H436" s="24"/>
      <c r="I436" s="24"/>
      <c r="J436" s="24"/>
      <c r="K436" s="24"/>
      <c r="L436" s="24"/>
      <c r="M436" s="24"/>
    </row>
    <row r="437" spans="1:13" ht="12.75">
      <c r="A437" s="10"/>
      <c r="B437" s="10"/>
      <c r="C437" s="10"/>
      <c r="D437" s="10"/>
      <c r="E437" s="10"/>
      <c r="F437" s="24"/>
      <c r="G437" s="24"/>
      <c r="H437" s="24"/>
      <c r="I437" s="24"/>
      <c r="J437" s="24"/>
      <c r="K437" s="24"/>
      <c r="L437" s="24"/>
      <c r="M437" s="24"/>
    </row>
    <row r="438" spans="1:13" ht="12.75">
      <c r="A438" s="10"/>
      <c r="B438" s="10"/>
      <c r="C438" s="10"/>
      <c r="D438" s="10"/>
      <c r="E438" s="10"/>
      <c r="F438" s="24"/>
      <c r="G438" s="24"/>
      <c r="H438" s="24"/>
      <c r="I438" s="24"/>
      <c r="J438" s="24"/>
      <c r="K438" s="24"/>
      <c r="L438" s="24"/>
      <c r="M438" s="24"/>
    </row>
    <row r="439" spans="1:13" ht="12.75">
      <c r="A439" s="10"/>
      <c r="B439" s="10"/>
      <c r="C439" s="10"/>
      <c r="D439" s="10"/>
      <c r="E439" s="10"/>
      <c r="F439" s="24"/>
      <c r="G439" s="24"/>
      <c r="H439" s="24"/>
      <c r="I439" s="24"/>
      <c r="J439" s="24"/>
      <c r="K439" s="24"/>
      <c r="L439" s="24"/>
      <c r="M439" s="24"/>
    </row>
    <row r="440" spans="1:13" ht="12.75">
      <c r="A440" s="10"/>
      <c r="B440" s="10"/>
      <c r="C440" s="10"/>
      <c r="D440" s="10"/>
      <c r="E440" s="10"/>
      <c r="F440" s="24"/>
      <c r="G440" s="24"/>
      <c r="H440" s="24"/>
      <c r="I440" s="24"/>
      <c r="J440" s="24"/>
      <c r="K440" s="24"/>
      <c r="L440" s="24"/>
      <c r="M440" s="24"/>
    </row>
    <row r="441" spans="1:13" ht="12.75">
      <c r="A441" s="10"/>
      <c r="B441" s="10"/>
      <c r="C441" s="10"/>
      <c r="D441" s="10"/>
      <c r="E441" s="10"/>
      <c r="F441" s="24"/>
      <c r="G441" s="24"/>
      <c r="H441" s="24"/>
      <c r="I441" s="24"/>
      <c r="J441" s="24"/>
      <c r="K441" s="24"/>
      <c r="L441" s="24"/>
      <c r="M441" s="24"/>
    </row>
    <row r="442" spans="1:13" ht="12.75">
      <c r="A442" s="10"/>
      <c r="B442" s="10"/>
      <c r="C442" s="10"/>
      <c r="D442" s="10"/>
      <c r="E442" s="10"/>
      <c r="F442" s="24"/>
      <c r="G442" s="24"/>
      <c r="H442" s="24"/>
      <c r="I442" s="24"/>
      <c r="J442" s="24"/>
      <c r="K442" s="24"/>
      <c r="L442" s="24"/>
      <c r="M442" s="24"/>
    </row>
    <row r="443" spans="1:13" ht="12.75">
      <c r="A443" s="10"/>
      <c r="B443" s="10"/>
      <c r="C443" s="10"/>
      <c r="D443" s="10"/>
      <c r="E443" s="10"/>
      <c r="F443" s="24"/>
      <c r="G443" s="24"/>
      <c r="H443" s="24"/>
      <c r="I443" s="24"/>
      <c r="J443" s="24"/>
      <c r="K443" s="24"/>
      <c r="L443" s="24"/>
      <c r="M443" s="24"/>
    </row>
    <row r="444" spans="1:13" ht="12.75">
      <c r="A444" s="10"/>
      <c r="B444" s="10"/>
      <c r="C444" s="10"/>
      <c r="D444" s="10"/>
      <c r="E444" s="10"/>
      <c r="F444" s="24"/>
      <c r="G444" s="24"/>
      <c r="H444" s="24"/>
      <c r="I444" s="24"/>
      <c r="J444" s="24"/>
      <c r="K444" s="24"/>
      <c r="L444" s="24"/>
      <c r="M444" s="24"/>
    </row>
    <row r="445" spans="1:13" ht="12.75">
      <c r="A445" s="10"/>
      <c r="B445" s="10"/>
      <c r="C445" s="10"/>
      <c r="D445" s="10"/>
      <c r="E445" s="10"/>
      <c r="F445" s="24"/>
      <c r="G445" s="24"/>
      <c r="H445" s="24"/>
      <c r="I445" s="24"/>
      <c r="J445" s="24"/>
      <c r="K445" s="24"/>
      <c r="L445" s="24"/>
      <c r="M445" s="24"/>
    </row>
    <row r="446" spans="1:13" ht="12.75">
      <c r="A446" s="10"/>
      <c r="B446" s="10"/>
      <c r="C446" s="10"/>
      <c r="D446" s="10"/>
      <c r="E446" s="10"/>
      <c r="F446" s="24"/>
      <c r="G446" s="24"/>
      <c r="H446" s="24"/>
      <c r="I446" s="24"/>
      <c r="J446" s="24"/>
      <c r="K446" s="24"/>
      <c r="L446" s="24"/>
      <c r="M446" s="24"/>
    </row>
    <row r="447" spans="1:13" ht="12.75">
      <c r="A447" s="10"/>
      <c r="B447" s="10"/>
      <c r="C447" s="10"/>
      <c r="D447" s="10"/>
      <c r="E447" s="10"/>
      <c r="F447" s="24"/>
      <c r="G447" s="24"/>
      <c r="H447" s="24"/>
      <c r="I447" s="24"/>
      <c r="J447" s="24"/>
      <c r="K447" s="24"/>
      <c r="L447" s="24"/>
      <c r="M447" s="24"/>
    </row>
    <row r="448" spans="1:13" ht="12.75">
      <c r="A448" s="10"/>
      <c r="B448" s="10"/>
      <c r="C448" s="10"/>
      <c r="D448" s="10"/>
      <c r="E448" s="10"/>
      <c r="F448" s="24"/>
      <c r="G448" s="24"/>
      <c r="H448" s="24"/>
      <c r="I448" s="24"/>
      <c r="J448" s="24"/>
      <c r="K448" s="24"/>
      <c r="L448" s="24"/>
      <c r="M448" s="24"/>
    </row>
    <row r="449" spans="1:13" ht="12.75">
      <c r="A449" s="10"/>
      <c r="B449" s="10"/>
      <c r="C449" s="10"/>
      <c r="D449" s="10"/>
      <c r="E449" s="10"/>
      <c r="F449" s="24"/>
      <c r="G449" s="24"/>
      <c r="H449" s="24"/>
      <c r="I449" s="24"/>
      <c r="J449" s="24"/>
      <c r="K449" s="24"/>
      <c r="L449" s="24"/>
      <c r="M449" s="24"/>
    </row>
    <row r="450" spans="1:13" ht="12.75">
      <c r="A450" s="10"/>
      <c r="B450" s="10"/>
      <c r="C450" s="10"/>
      <c r="D450" s="10"/>
      <c r="E450" s="10"/>
      <c r="F450" s="24"/>
      <c r="G450" s="24"/>
      <c r="H450" s="24"/>
      <c r="I450" s="24"/>
      <c r="J450" s="24"/>
      <c r="K450" s="24"/>
      <c r="L450" s="24"/>
      <c r="M450" s="24"/>
    </row>
    <row r="451" spans="1:13" ht="12.75">
      <c r="A451" s="10"/>
      <c r="B451" s="10"/>
      <c r="C451" s="10"/>
      <c r="D451" s="10"/>
      <c r="E451" s="10"/>
      <c r="F451" s="24"/>
      <c r="G451" s="24"/>
      <c r="H451" s="24"/>
      <c r="I451" s="24"/>
      <c r="J451" s="24"/>
      <c r="K451" s="24"/>
      <c r="L451" s="24"/>
      <c r="M451" s="24"/>
    </row>
    <row r="452" spans="1:13" ht="12.75">
      <c r="A452" s="10"/>
      <c r="B452" s="10"/>
      <c r="C452" s="10"/>
      <c r="D452" s="10"/>
      <c r="E452" s="10"/>
      <c r="F452" s="24"/>
      <c r="G452" s="24"/>
      <c r="H452" s="24"/>
      <c r="I452" s="24"/>
      <c r="J452" s="24"/>
      <c r="K452" s="24"/>
      <c r="L452" s="24"/>
      <c r="M452" s="24"/>
    </row>
    <row r="453" spans="1:13" ht="12.75">
      <c r="A453" s="10"/>
      <c r="B453" s="10"/>
      <c r="C453" s="10"/>
      <c r="D453" s="10"/>
      <c r="E453" s="10"/>
      <c r="F453" s="24"/>
      <c r="G453" s="24"/>
      <c r="H453" s="24"/>
      <c r="I453" s="24"/>
      <c r="J453" s="24"/>
      <c r="K453" s="24"/>
      <c r="L453" s="24"/>
      <c r="M453" s="24"/>
    </row>
    <row r="454" spans="1:13" ht="12.75">
      <c r="A454" s="10"/>
      <c r="B454" s="10"/>
      <c r="C454" s="10"/>
      <c r="D454" s="10"/>
      <c r="E454" s="10"/>
      <c r="F454" s="24"/>
      <c r="G454" s="24"/>
      <c r="H454" s="24"/>
      <c r="I454" s="24"/>
      <c r="J454" s="24"/>
      <c r="K454" s="24"/>
      <c r="L454" s="24"/>
      <c r="M454" s="24"/>
    </row>
    <row r="455" spans="1:13" ht="12.75">
      <c r="A455" s="10"/>
      <c r="B455" s="10"/>
      <c r="C455" s="10"/>
      <c r="D455" s="10"/>
      <c r="E455" s="10"/>
      <c r="F455" s="24"/>
      <c r="G455" s="24"/>
      <c r="H455" s="24"/>
      <c r="I455" s="24"/>
      <c r="J455" s="24"/>
      <c r="K455" s="24"/>
      <c r="L455" s="24"/>
      <c r="M455" s="24"/>
    </row>
    <row r="456" spans="1:13" ht="12.75">
      <c r="A456" s="10"/>
      <c r="B456" s="10"/>
      <c r="C456" s="10"/>
      <c r="D456" s="10"/>
      <c r="E456" s="10"/>
      <c r="F456" s="24"/>
      <c r="G456" s="24"/>
      <c r="H456" s="24"/>
      <c r="I456" s="24"/>
      <c r="J456" s="24"/>
      <c r="K456" s="24"/>
      <c r="L456" s="24"/>
      <c r="M456" s="24"/>
    </row>
    <row r="457" spans="1:13" ht="12.75">
      <c r="A457" s="10"/>
      <c r="B457" s="10"/>
      <c r="C457" s="10"/>
      <c r="D457" s="10"/>
      <c r="E457" s="10"/>
      <c r="F457" s="24"/>
      <c r="G457" s="24"/>
      <c r="H457" s="24"/>
      <c r="I457" s="24"/>
      <c r="J457" s="24"/>
      <c r="K457" s="24"/>
      <c r="L457" s="24"/>
      <c r="M457" s="24"/>
    </row>
    <row r="458" spans="1:13" ht="12.75">
      <c r="A458" s="10"/>
      <c r="B458" s="10"/>
      <c r="C458" s="10"/>
      <c r="D458" s="10"/>
      <c r="E458" s="10"/>
      <c r="F458" s="24"/>
      <c r="G458" s="24"/>
      <c r="H458" s="24"/>
      <c r="I458" s="24"/>
      <c r="J458" s="24"/>
      <c r="K458" s="24"/>
      <c r="L458" s="24"/>
      <c r="M458" s="24"/>
    </row>
    <row r="459" spans="1:13" ht="12.75">
      <c r="A459" s="10"/>
      <c r="B459" s="10"/>
      <c r="C459" s="10"/>
      <c r="D459" s="10"/>
      <c r="E459" s="10"/>
      <c r="F459" s="24"/>
      <c r="G459" s="24"/>
      <c r="H459" s="24"/>
      <c r="I459" s="24"/>
      <c r="J459" s="24"/>
      <c r="K459" s="24"/>
      <c r="L459" s="24"/>
      <c r="M459" s="24"/>
    </row>
    <row r="460" spans="1:13" ht="12.75">
      <c r="A460" s="10"/>
      <c r="B460" s="10"/>
      <c r="C460" s="10"/>
      <c r="D460" s="10"/>
      <c r="E460" s="10"/>
      <c r="F460" s="24"/>
      <c r="G460" s="24"/>
      <c r="H460" s="24"/>
      <c r="I460" s="24"/>
      <c r="J460" s="24"/>
      <c r="K460" s="24"/>
      <c r="L460" s="24"/>
      <c r="M460" s="24"/>
    </row>
    <row r="461" spans="1:13" ht="12.75">
      <c r="A461" s="10"/>
      <c r="B461" s="10"/>
      <c r="C461" s="10"/>
      <c r="D461" s="10"/>
      <c r="E461" s="10"/>
      <c r="F461" s="24"/>
      <c r="G461" s="24"/>
      <c r="H461" s="24"/>
      <c r="I461" s="24"/>
      <c r="J461" s="24"/>
      <c r="K461" s="24"/>
      <c r="L461" s="24"/>
      <c r="M461" s="24"/>
    </row>
    <row r="462" spans="1:13" ht="12.75">
      <c r="A462" s="10"/>
      <c r="B462" s="10"/>
      <c r="C462" s="10"/>
      <c r="D462" s="10"/>
      <c r="E462" s="10"/>
      <c r="F462" s="24"/>
      <c r="G462" s="24"/>
      <c r="H462" s="24"/>
      <c r="I462" s="24"/>
      <c r="J462" s="24"/>
      <c r="K462" s="24"/>
      <c r="L462" s="24"/>
      <c r="M462" s="24"/>
    </row>
    <row r="463" spans="1:13" ht="12.75">
      <c r="A463" s="10"/>
      <c r="B463" s="10"/>
      <c r="C463" s="10"/>
      <c r="D463" s="10"/>
      <c r="E463" s="10"/>
      <c r="F463" s="24"/>
      <c r="G463" s="24"/>
      <c r="H463" s="24"/>
      <c r="I463" s="24"/>
      <c r="J463" s="24"/>
      <c r="K463" s="24"/>
      <c r="L463" s="24"/>
      <c r="M463" s="24"/>
    </row>
    <row r="464" spans="1:13" ht="12.75">
      <c r="A464" s="10"/>
      <c r="B464" s="10"/>
      <c r="C464" s="10"/>
      <c r="D464" s="10"/>
      <c r="E464" s="10"/>
      <c r="F464" s="24"/>
      <c r="G464" s="24"/>
      <c r="H464" s="24"/>
      <c r="I464" s="24"/>
      <c r="J464" s="24"/>
      <c r="K464" s="24"/>
      <c r="L464" s="24"/>
      <c r="M464" s="24"/>
    </row>
    <row r="465" spans="1:13" ht="12.75">
      <c r="A465" s="10"/>
      <c r="B465" s="10"/>
      <c r="C465" s="10"/>
      <c r="D465" s="10"/>
      <c r="E465" s="10"/>
      <c r="F465" s="24"/>
      <c r="G465" s="24"/>
      <c r="H465" s="24"/>
      <c r="I465" s="24"/>
      <c r="J465" s="24"/>
      <c r="K465" s="24"/>
      <c r="L465" s="24"/>
      <c r="M465" s="24"/>
    </row>
    <row r="466" spans="1:13" ht="12.75">
      <c r="A466" s="10"/>
      <c r="B466" s="10"/>
      <c r="C466" s="10"/>
      <c r="D466" s="10"/>
      <c r="E466" s="10"/>
      <c r="F466" s="24"/>
      <c r="G466" s="24"/>
      <c r="H466" s="24"/>
      <c r="I466" s="24"/>
      <c r="J466" s="24"/>
      <c r="K466" s="24"/>
      <c r="L466" s="24"/>
      <c r="M466" s="24"/>
    </row>
    <row r="467" spans="1:13" ht="12.75">
      <c r="A467" s="10"/>
      <c r="B467" s="10"/>
      <c r="C467" s="10"/>
      <c r="D467" s="10"/>
      <c r="E467" s="10"/>
      <c r="F467" s="24"/>
      <c r="G467" s="24"/>
      <c r="H467" s="24"/>
      <c r="I467" s="24"/>
      <c r="J467" s="24"/>
      <c r="K467" s="24"/>
      <c r="L467" s="24"/>
      <c r="M467" s="24"/>
    </row>
    <row r="468" spans="1:13" ht="12.75">
      <c r="A468" s="10"/>
      <c r="B468" s="10"/>
      <c r="C468" s="10"/>
      <c r="D468" s="10"/>
      <c r="E468" s="10"/>
      <c r="F468" s="24"/>
      <c r="G468" s="24"/>
      <c r="H468" s="24"/>
      <c r="I468" s="24"/>
      <c r="J468" s="24"/>
      <c r="K468" s="24"/>
      <c r="L468" s="24"/>
      <c r="M468" s="24"/>
    </row>
    <row r="469" spans="1:13" ht="12.75">
      <c r="A469" s="10"/>
      <c r="B469" s="10"/>
      <c r="C469" s="10"/>
      <c r="D469" s="10"/>
      <c r="E469" s="10"/>
      <c r="F469" s="24"/>
      <c r="G469" s="24"/>
      <c r="H469" s="24"/>
      <c r="I469" s="24"/>
      <c r="J469" s="24"/>
      <c r="K469" s="24"/>
      <c r="L469" s="24"/>
      <c r="M469" s="24"/>
    </row>
    <row r="470" spans="1:13" ht="12.75">
      <c r="A470" s="10"/>
      <c r="B470" s="10"/>
      <c r="C470" s="10"/>
      <c r="D470" s="10"/>
      <c r="E470" s="10"/>
      <c r="F470" s="24"/>
      <c r="G470" s="24"/>
      <c r="H470" s="24"/>
      <c r="I470" s="24"/>
      <c r="J470" s="24"/>
      <c r="K470" s="24"/>
      <c r="L470" s="24"/>
      <c r="M470" s="24"/>
    </row>
    <row r="471" spans="1:13" ht="12.75">
      <c r="A471" s="10"/>
      <c r="B471" s="10"/>
      <c r="C471" s="10"/>
      <c r="D471" s="10"/>
      <c r="E471" s="10"/>
      <c r="F471" s="24"/>
      <c r="G471" s="24"/>
      <c r="H471" s="24"/>
      <c r="I471" s="24"/>
      <c r="J471" s="24"/>
      <c r="K471" s="24"/>
      <c r="L471" s="24"/>
      <c r="M471" s="24"/>
    </row>
    <row r="472" spans="1:13" ht="12.75">
      <c r="A472" s="10"/>
      <c r="B472" s="10"/>
      <c r="C472" s="10"/>
      <c r="D472" s="10"/>
      <c r="E472" s="10"/>
      <c r="F472" s="24"/>
      <c r="G472" s="24"/>
      <c r="H472" s="24"/>
      <c r="I472" s="24"/>
      <c r="J472" s="24"/>
      <c r="K472" s="24"/>
      <c r="L472" s="24"/>
      <c r="M472" s="24"/>
    </row>
    <row r="473" spans="1:13" ht="12.75">
      <c r="A473" s="10"/>
      <c r="B473" s="10"/>
      <c r="C473" s="10"/>
      <c r="D473" s="10"/>
      <c r="E473" s="10"/>
      <c r="F473" s="24"/>
      <c r="G473" s="24"/>
      <c r="H473" s="24"/>
      <c r="I473" s="24"/>
      <c r="J473" s="24"/>
      <c r="K473" s="24"/>
      <c r="L473" s="24"/>
      <c r="M473" s="24"/>
    </row>
    <row r="474" spans="1:13" ht="12.75">
      <c r="A474" s="10"/>
      <c r="B474" s="10"/>
      <c r="C474" s="10"/>
      <c r="D474" s="10"/>
      <c r="E474" s="10"/>
      <c r="F474" s="24"/>
      <c r="G474" s="24"/>
      <c r="H474" s="24"/>
      <c r="I474" s="24"/>
      <c r="J474" s="24"/>
      <c r="K474" s="24"/>
      <c r="L474" s="24"/>
      <c r="M474" s="24"/>
    </row>
    <row r="475" spans="1:13" ht="12.75">
      <c r="A475" s="10"/>
      <c r="B475" s="10"/>
      <c r="C475" s="10"/>
      <c r="D475" s="10"/>
      <c r="E475" s="10"/>
      <c r="F475" s="24"/>
      <c r="G475" s="24"/>
      <c r="H475" s="24"/>
      <c r="I475" s="24"/>
      <c r="J475" s="24"/>
      <c r="K475" s="24"/>
      <c r="L475" s="24"/>
      <c r="M475" s="24"/>
    </row>
    <row r="476" spans="1:13" ht="12.75">
      <c r="A476" s="10"/>
      <c r="B476" s="10"/>
      <c r="C476" s="10"/>
      <c r="D476" s="10"/>
      <c r="E476" s="10"/>
      <c r="F476" s="24"/>
      <c r="G476" s="24"/>
      <c r="H476" s="24"/>
      <c r="I476" s="24"/>
      <c r="J476" s="24"/>
      <c r="K476" s="24"/>
      <c r="L476" s="24"/>
      <c r="M476" s="24"/>
    </row>
    <row r="477" spans="1:13" ht="12.75">
      <c r="A477" s="10"/>
      <c r="B477" s="10"/>
      <c r="C477" s="10"/>
      <c r="D477" s="10"/>
      <c r="E477" s="10"/>
      <c r="F477" s="24"/>
      <c r="G477" s="24"/>
      <c r="H477" s="24"/>
      <c r="I477" s="24"/>
      <c r="J477" s="24"/>
      <c r="K477" s="24"/>
      <c r="L477" s="24"/>
      <c r="M477" s="24"/>
    </row>
    <row r="478" spans="1:13" ht="12.75">
      <c r="A478" s="10"/>
      <c r="B478" s="10"/>
      <c r="C478" s="10"/>
      <c r="D478" s="10"/>
      <c r="E478" s="10"/>
      <c r="F478" s="24"/>
      <c r="G478" s="24"/>
      <c r="H478" s="24"/>
      <c r="I478" s="24"/>
      <c r="J478" s="24"/>
      <c r="K478" s="24"/>
      <c r="L478" s="24"/>
      <c r="M478" s="24"/>
    </row>
    <row r="479" spans="1:13" ht="12.75">
      <c r="A479" s="10"/>
      <c r="B479" s="10"/>
      <c r="C479" s="10"/>
      <c r="D479" s="10"/>
      <c r="E479" s="10"/>
      <c r="F479" s="24"/>
      <c r="G479" s="24"/>
      <c r="H479" s="24"/>
      <c r="I479" s="24"/>
      <c r="J479" s="24"/>
      <c r="K479" s="24"/>
      <c r="L479" s="24"/>
      <c r="M479" s="24"/>
    </row>
    <row r="480" spans="1:13" ht="12.75">
      <c r="A480" s="10"/>
      <c r="B480" s="10"/>
      <c r="C480" s="10"/>
      <c r="D480" s="10"/>
      <c r="E480" s="10"/>
      <c r="F480" s="24"/>
      <c r="G480" s="24"/>
      <c r="H480" s="24"/>
      <c r="I480" s="24"/>
      <c r="J480" s="24"/>
      <c r="K480" s="24"/>
      <c r="L480" s="24"/>
      <c r="M480" s="24"/>
    </row>
    <row r="481" spans="1:13" ht="12.75">
      <c r="A481" s="10"/>
      <c r="B481" s="10"/>
      <c r="C481" s="10"/>
      <c r="D481" s="10"/>
      <c r="E481" s="10"/>
      <c r="F481" s="24"/>
      <c r="G481" s="24"/>
      <c r="H481" s="24"/>
      <c r="I481" s="24"/>
      <c r="J481" s="24"/>
      <c r="K481" s="24"/>
      <c r="L481" s="24"/>
      <c r="M481" s="24"/>
    </row>
    <row r="482" spans="1:13" ht="12.75">
      <c r="A482" s="10"/>
      <c r="B482" s="10"/>
      <c r="C482" s="10"/>
      <c r="D482" s="10"/>
      <c r="E482" s="10"/>
      <c r="F482" s="24"/>
      <c r="G482" s="24"/>
      <c r="H482" s="24"/>
      <c r="I482" s="24"/>
      <c r="J482" s="24"/>
      <c r="K482" s="24"/>
      <c r="L482" s="24"/>
      <c r="M482" s="24"/>
    </row>
    <row r="483" spans="1:13" ht="12.75">
      <c r="A483" s="10"/>
      <c r="B483" s="10"/>
      <c r="C483" s="10"/>
      <c r="D483" s="10"/>
      <c r="E483" s="10"/>
      <c r="F483" s="24"/>
      <c r="G483" s="24"/>
      <c r="H483" s="24"/>
      <c r="I483" s="24"/>
      <c r="J483" s="24"/>
      <c r="K483" s="24"/>
      <c r="L483" s="24"/>
      <c r="M483" s="24"/>
    </row>
    <row r="484" spans="1:13" ht="12.75">
      <c r="A484" s="10"/>
      <c r="B484" s="10"/>
      <c r="C484" s="10"/>
      <c r="D484" s="10"/>
      <c r="E484" s="10"/>
      <c r="F484" s="24"/>
      <c r="G484" s="24"/>
      <c r="H484" s="24"/>
      <c r="I484" s="24"/>
      <c r="J484" s="24"/>
      <c r="K484" s="24"/>
      <c r="L484" s="24"/>
      <c r="M484" s="24"/>
    </row>
    <row r="485" spans="1:13" ht="12.75">
      <c r="A485" s="10"/>
      <c r="B485" s="10"/>
      <c r="C485" s="10"/>
      <c r="D485" s="10"/>
      <c r="E485" s="10"/>
      <c r="F485" s="24"/>
      <c r="G485" s="24"/>
      <c r="H485" s="24"/>
      <c r="I485" s="24"/>
      <c r="J485" s="24"/>
      <c r="K485" s="24"/>
      <c r="L485" s="24"/>
      <c r="M485" s="24"/>
    </row>
    <row r="486" spans="1:13" ht="12.75">
      <c r="A486" s="10"/>
      <c r="B486" s="10"/>
      <c r="C486" s="10"/>
      <c r="D486" s="10"/>
      <c r="E486" s="10"/>
      <c r="F486" s="24"/>
      <c r="G486" s="24"/>
      <c r="H486" s="24"/>
      <c r="I486" s="24"/>
      <c r="J486" s="24"/>
      <c r="K486" s="24"/>
      <c r="L486" s="24"/>
      <c r="M486" s="24"/>
    </row>
    <row r="487" spans="1:13" ht="12.75">
      <c r="A487" s="10"/>
      <c r="B487" s="10"/>
      <c r="C487" s="10"/>
      <c r="D487" s="10"/>
      <c r="E487" s="10"/>
      <c r="F487" s="24"/>
      <c r="G487" s="24"/>
      <c r="H487" s="24"/>
      <c r="I487" s="24"/>
      <c r="J487" s="24"/>
      <c r="K487" s="24"/>
      <c r="L487" s="24"/>
      <c r="M487" s="24"/>
    </row>
    <row r="488" spans="1:13" ht="12.75">
      <c r="A488" s="10"/>
      <c r="B488" s="10"/>
      <c r="C488" s="10"/>
      <c r="D488" s="10"/>
      <c r="E488" s="10"/>
      <c r="F488" s="24"/>
      <c r="G488" s="24"/>
      <c r="H488" s="24"/>
      <c r="I488" s="24"/>
      <c r="J488" s="24"/>
      <c r="K488" s="24"/>
      <c r="L488" s="24"/>
      <c r="M488" s="24"/>
    </row>
    <row r="489" spans="1:13" ht="12.75">
      <c r="A489" s="10"/>
      <c r="B489" s="10"/>
      <c r="C489" s="10"/>
      <c r="D489" s="10"/>
      <c r="E489" s="10"/>
      <c r="F489" s="24"/>
      <c r="G489" s="24"/>
      <c r="H489" s="24"/>
      <c r="I489" s="24"/>
      <c r="J489" s="24"/>
      <c r="K489" s="24"/>
      <c r="L489" s="24"/>
      <c r="M489" s="24"/>
    </row>
    <row r="490" spans="1:13" ht="12.75">
      <c r="A490" s="10"/>
      <c r="B490" s="10"/>
      <c r="C490" s="10"/>
      <c r="D490" s="10"/>
      <c r="E490" s="10"/>
      <c r="F490" s="24"/>
      <c r="G490" s="24"/>
      <c r="H490" s="24"/>
      <c r="I490" s="24"/>
      <c r="J490" s="24"/>
      <c r="K490" s="24"/>
      <c r="L490" s="24"/>
      <c r="M490" s="24"/>
    </row>
    <row r="491" spans="1:13" ht="12.75">
      <c r="A491" s="10"/>
      <c r="B491" s="10"/>
      <c r="C491" s="10"/>
      <c r="D491" s="10"/>
      <c r="E491" s="10"/>
      <c r="F491" s="24"/>
      <c r="G491" s="24"/>
      <c r="H491" s="24"/>
      <c r="I491" s="24"/>
      <c r="J491" s="24"/>
      <c r="K491" s="24"/>
      <c r="L491" s="24"/>
      <c r="M491" s="24"/>
    </row>
    <row r="492" spans="1:13" ht="12.75">
      <c r="A492" s="10"/>
      <c r="B492" s="10"/>
      <c r="C492" s="10"/>
      <c r="D492" s="10"/>
      <c r="E492" s="10"/>
      <c r="F492" s="24"/>
      <c r="G492" s="24"/>
      <c r="H492" s="24"/>
      <c r="I492" s="24"/>
      <c r="J492" s="24"/>
      <c r="K492" s="24"/>
      <c r="L492" s="24"/>
      <c r="M492" s="24"/>
    </row>
    <row r="493" spans="1:13" ht="12.75">
      <c r="A493" s="10"/>
      <c r="B493" s="10"/>
      <c r="C493" s="10"/>
      <c r="D493" s="10"/>
      <c r="E493" s="10"/>
      <c r="F493" s="24"/>
      <c r="G493" s="24"/>
      <c r="H493" s="24"/>
      <c r="I493" s="24"/>
      <c r="J493" s="24"/>
      <c r="K493" s="24"/>
      <c r="L493" s="24"/>
      <c r="M493" s="24"/>
    </row>
    <row r="494" spans="1:13" ht="12.75">
      <c r="A494" s="10"/>
      <c r="B494" s="10"/>
      <c r="C494" s="10"/>
      <c r="D494" s="10"/>
      <c r="E494" s="10"/>
      <c r="F494" s="24"/>
      <c r="G494" s="24"/>
      <c r="H494" s="24"/>
      <c r="I494" s="24"/>
      <c r="J494" s="24"/>
      <c r="K494" s="24"/>
      <c r="L494" s="24"/>
      <c r="M494" s="24"/>
    </row>
    <row r="495" spans="1:13" ht="12.75">
      <c r="A495" s="10"/>
      <c r="B495" s="10"/>
      <c r="C495" s="10"/>
      <c r="D495" s="10"/>
      <c r="E495" s="10"/>
      <c r="F495" s="24"/>
      <c r="G495" s="24"/>
      <c r="H495" s="24"/>
      <c r="I495" s="24"/>
      <c r="J495" s="24"/>
      <c r="K495" s="24"/>
      <c r="L495" s="24"/>
      <c r="M495" s="24"/>
    </row>
    <row r="496" spans="1:13" ht="12.75">
      <c r="A496" s="10"/>
      <c r="B496" s="10"/>
      <c r="C496" s="10"/>
      <c r="D496" s="10"/>
      <c r="E496" s="10"/>
      <c r="F496" s="24"/>
      <c r="G496" s="24"/>
      <c r="H496" s="24"/>
      <c r="I496" s="24"/>
      <c r="J496" s="24"/>
      <c r="K496" s="24"/>
      <c r="L496" s="24"/>
      <c r="M496" s="24"/>
    </row>
    <row r="497" spans="1:13" ht="12.75">
      <c r="A497" s="10"/>
      <c r="B497" s="10"/>
      <c r="C497" s="10"/>
      <c r="D497" s="10"/>
      <c r="E497" s="10"/>
      <c r="F497" s="24"/>
      <c r="G497" s="24"/>
      <c r="H497" s="24"/>
      <c r="I497" s="24"/>
      <c r="J497" s="24"/>
      <c r="K497" s="24"/>
      <c r="L497" s="24"/>
      <c r="M497" s="24"/>
    </row>
    <row r="498" spans="1:13" ht="12.75">
      <c r="A498" s="10"/>
      <c r="B498" s="10"/>
      <c r="C498" s="10"/>
      <c r="D498" s="10"/>
      <c r="E498" s="10"/>
      <c r="F498" s="24"/>
      <c r="G498" s="24"/>
      <c r="H498" s="24"/>
      <c r="I498" s="24"/>
      <c r="J498" s="24"/>
      <c r="K498" s="24"/>
      <c r="L498" s="24"/>
      <c r="M498" s="24"/>
    </row>
    <row r="499" spans="1:13" ht="12.75">
      <c r="A499" s="10"/>
      <c r="B499" s="10"/>
      <c r="C499" s="10"/>
      <c r="D499" s="10"/>
      <c r="E499" s="10"/>
      <c r="F499" s="24"/>
      <c r="G499" s="24"/>
      <c r="H499" s="24"/>
      <c r="I499" s="24"/>
      <c r="J499" s="24"/>
      <c r="K499" s="24"/>
      <c r="L499" s="24"/>
      <c r="M499" s="24"/>
    </row>
    <row r="500" spans="1:13" ht="12.75">
      <c r="A500" s="10"/>
      <c r="B500" s="10"/>
      <c r="C500" s="10"/>
      <c r="D500" s="10"/>
      <c r="E500" s="10"/>
      <c r="F500" s="24"/>
      <c r="G500" s="24"/>
      <c r="H500" s="24"/>
      <c r="I500" s="24"/>
      <c r="J500" s="24"/>
      <c r="K500" s="24"/>
      <c r="L500" s="24"/>
      <c r="M500" s="24"/>
    </row>
    <row r="501" spans="1:13" ht="12.75">
      <c r="A501" s="10"/>
      <c r="B501" s="10"/>
      <c r="C501" s="10"/>
      <c r="D501" s="10"/>
      <c r="E501" s="10"/>
      <c r="F501" s="24"/>
      <c r="G501" s="24"/>
      <c r="H501" s="24"/>
      <c r="I501" s="24"/>
      <c r="J501" s="24"/>
      <c r="K501" s="24"/>
      <c r="L501" s="24"/>
      <c r="M501" s="24"/>
    </row>
    <row r="502" spans="1:13" ht="12.75">
      <c r="A502" s="10"/>
      <c r="B502" s="10"/>
      <c r="C502" s="10"/>
      <c r="D502" s="10"/>
      <c r="E502" s="10"/>
      <c r="F502" s="24"/>
      <c r="G502" s="24"/>
      <c r="H502" s="24"/>
      <c r="I502" s="24"/>
      <c r="J502" s="24"/>
      <c r="K502" s="24"/>
      <c r="L502" s="24"/>
      <c r="M502" s="24"/>
    </row>
    <row r="503" spans="1:13" ht="12.75">
      <c r="A503" s="10"/>
      <c r="B503" s="10"/>
      <c r="C503" s="10"/>
      <c r="D503" s="10"/>
      <c r="E503" s="10"/>
      <c r="F503" s="24"/>
      <c r="G503" s="24"/>
      <c r="H503" s="24"/>
      <c r="I503" s="24"/>
      <c r="J503" s="24"/>
      <c r="K503" s="24"/>
      <c r="L503" s="24"/>
      <c r="M503" s="24"/>
    </row>
    <row r="504" spans="1:13" ht="12.75">
      <c r="A504" s="10"/>
      <c r="B504" s="10"/>
      <c r="C504" s="10"/>
      <c r="D504" s="10"/>
      <c r="E504" s="10"/>
      <c r="F504" s="24"/>
      <c r="G504" s="24"/>
      <c r="H504" s="24"/>
      <c r="I504" s="24"/>
      <c r="J504" s="24"/>
      <c r="K504" s="24"/>
      <c r="L504" s="24"/>
      <c r="M504" s="24"/>
    </row>
    <row r="505" spans="1:13" ht="12.75">
      <c r="A505" s="10"/>
      <c r="B505" s="10"/>
      <c r="C505" s="10"/>
      <c r="D505" s="10"/>
      <c r="E505" s="10"/>
      <c r="F505" s="24"/>
      <c r="G505" s="24"/>
      <c r="H505" s="24"/>
      <c r="I505" s="24"/>
      <c r="J505" s="24"/>
      <c r="K505" s="24"/>
      <c r="L505" s="24"/>
      <c r="M505" s="24"/>
    </row>
    <row r="506" spans="1:13" ht="12.75">
      <c r="A506" s="10"/>
      <c r="B506" s="10"/>
      <c r="C506" s="10"/>
      <c r="D506" s="10"/>
      <c r="E506" s="10"/>
      <c r="F506" s="24"/>
      <c r="G506" s="24"/>
      <c r="H506" s="24"/>
      <c r="I506" s="24"/>
      <c r="J506" s="24"/>
      <c r="K506" s="24"/>
      <c r="L506" s="24"/>
      <c r="M506" s="24"/>
    </row>
    <row r="507" spans="1:13" ht="12.75">
      <c r="A507" s="10"/>
      <c r="B507" s="10"/>
      <c r="C507" s="10"/>
      <c r="D507" s="10"/>
      <c r="E507" s="10"/>
      <c r="F507" s="24"/>
      <c r="G507" s="24"/>
      <c r="H507" s="24"/>
      <c r="I507" s="24"/>
      <c r="J507" s="24"/>
      <c r="K507" s="24"/>
      <c r="L507" s="24"/>
      <c r="M507" s="24"/>
    </row>
    <row r="508" spans="1:13" ht="12.75">
      <c r="A508" s="10"/>
      <c r="B508" s="10"/>
      <c r="C508" s="10"/>
      <c r="D508" s="10"/>
      <c r="E508" s="10"/>
      <c r="F508" s="24"/>
      <c r="G508" s="24"/>
      <c r="H508" s="24"/>
      <c r="I508" s="24"/>
      <c r="J508" s="24"/>
      <c r="K508" s="24"/>
      <c r="L508" s="24"/>
      <c r="M508" s="24"/>
    </row>
    <row r="509" spans="1:13" ht="12.75">
      <c r="A509" s="10"/>
      <c r="B509" s="10"/>
      <c r="C509" s="10"/>
      <c r="D509" s="10"/>
      <c r="E509" s="10"/>
      <c r="F509" s="24"/>
      <c r="G509" s="24"/>
      <c r="H509" s="24"/>
      <c r="I509" s="24"/>
      <c r="J509" s="24"/>
      <c r="K509" s="24"/>
      <c r="L509" s="24"/>
      <c r="M509" s="24"/>
    </row>
    <row r="510" spans="1:13" ht="12.75">
      <c r="A510" s="10"/>
      <c r="B510" s="10"/>
      <c r="C510" s="10"/>
      <c r="D510" s="10"/>
      <c r="E510" s="10"/>
      <c r="F510" s="24"/>
      <c r="G510" s="24"/>
      <c r="H510" s="24"/>
      <c r="I510" s="24"/>
      <c r="J510" s="24"/>
      <c r="K510" s="24"/>
      <c r="L510" s="24"/>
      <c r="M510" s="24"/>
    </row>
    <row r="511" spans="1:13" ht="12.75">
      <c r="A511" s="10"/>
      <c r="B511" s="10"/>
      <c r="C511" s="10"/>
      <c r="D511" s="10"/>
      <c r="E511" s="10"/>
      <c r="F511" s="24"/>
      <c r="G511" s="24"/>
      <c r="H511" s="24"/>
      <c r="I511" s="24"/>
      <c r="J511" s="24"/>
      <c r="K511" s="24"/>
      <c r="L511" s="24"/>
      <c r="M511" s="24"/>
    </row>
    <row r="512" spans="1:13" ht="12.75">
      <c r="A512" s="10"/>
      <c r="B512" s="10"/>
      <c r="C512" s="10"/>
      <c r="D512" s="10"/>
      <c r="E512" s="10"/>
      <c r="F512" s="24"/>
      <c r="G512" s="24"/>
      <c r="H512" s="24"/>
      <c r="I512" s="24"/>
      <c r="J512" s="24"/>
      <c r="K512" s="24"/>
      <c r="L512" s="24"/>
      <c r="M512" s="24"/>
    </row>
    <row r="513" spans="1:13" ht="12.75">
      <c r="A513" s="10"/>
      <c r="B513" s="10"/>
      <c r="C513" s="10"/>
      <c r="D513" s="10"/>
      <c r="E513" s="10"/>
      <c r="F513" s="24"/>
      <c r="G513" s="24"/>
      <c r="H513" s="24"/>
      <c r="I513" s="24"/>
      <c r="J513" s="24"/>
      <c r="K513" s="24"/>
      <c r="L513" s="24"/>
      <c r="M513" s="24"/>
    </row>
    <row r="514" spans="1:13" ht="12.75">
      <c r="A514" s="10"/>
      <c r="B514" s="10"/>
      <c r="C514" s="10"/>
      <c r="D514" s="10"/>
      <c r="E514" s="10"/>
      <c r="F514" s="24"/>
      <c r="G514" s="24"/>
      <c r="H514" s="24"/>
      <c r="I514" s="24"/>
      <c r="J514" s="24"/>
      <c r="K514" s="24"/>
      <c r="L514" s="24"/>
      <c r="M514" s="24"/>
    </row>
    <row r="515" spans="1:13" ht="12.75">
      <c r="A515" s="10"/>
      <c r="B515" s="10"/>
      <c r="C515" s="10"/>
      <c r="D515" s="10"/>
      <c r="E515" s="10"/>
      <c r="F515" s="24"/>
      <c r="G515" s="24"/>
      <c r="H515" s="24"/>
      <c r="I515" s="24"/>
      <c r="J515" s="24"/>
      <c r="K515" s="24"/>
      <c r="L515" s="24"/>
      <c r="M515" s="24"/>
    </row>
    <row r="516" spans="1:13" ht="12.75">
      <c r="A516" s="10"/>
      <c r="B516" s="10"/>
      <c r="C516" s="10"/>
      <c r="D516" s="10"/>
      <c r="E516" s="10"/>
      <c r="F516" s="24"/>
      <c r="G516" s="24"/>
      <c r="H516" s="24"/>
      <c r="I516" s="24"/>
      <c r="J516" s="24"/>
      <c r="K516" s="24"/>
      <c r="L516" s="24"/>
      <c r="M516" s="24"/>
    </row>
    <row r="517" spans="1:13" ht="12.75">
      <c r="A517" s="10"/>
      <c r="B517" s="10"/>
      <c r="C517" s="10"/>
      <c r="D517" s="10"/>
      <c r="E517" s="10"/>
      <c r="F517" s="24"/>
      <c r="G517" s="24"/>
      <c r="H517" s="24"/>
      <c r="I517" s="24"/>
      <c r="J517" s="24"/>
      <c r="K517" s="24"/>
      <c r="L517" s="24"/>
      <c r="M517" s="24"/>
    </row>
    <row r="518" spans="1:13" ht="12.75">
      <c r="A518" s="10"/>
      <c r="B518" s="10"/>
      <c r="C518" s="10"/>
      <c r="D518" s="10"/>
      <c r="E518" s="10"/>
      <c r="F518" s="24"/>
      <c r="G518" s="24"/>
      <c r="H518" s="24"/>
      <c r="I518" s="24"/>
      <c r="J518" s="24"/>
      <c r="K518" s="24"/>
      <c r="L518" s="24"/>
      <c r="M518" s="24"/>
    </row>
    <row r="519" spans="1:13" ht="12.75">
      <c r="A519" s="10"/>
      <c r="B519" s="10"/>
      <c r="C519" s="10"/>
      <c r="D519" s="10"/>
      <c r="E519" s="10"/>
      <c r="F519" s="24"/>
      <c r="G519" s="24"/>
      <c r="H519" s="24"/>
      <c r="I519" s="24"/>
      <c r="J519" s="24"/>
      <c r="K519" s="24"/>
      <c r="L519" s="24"/>
      <c r="M519" s="24"/>
    </row>
    <row r="520" spans="1:13" ht="12.75">
      <c r="A520" s="10"/>
      <c r="B520" s="10"/>
      <c r="C520" s="10"/>
      <c r="D520" s="10"/>
      <c r="E520" s="10"/>
      <c r="F520" s="24"/>
      <c r="G520" s="24"/>
      <c r="H520" s="24"/>
      <c r="I520" s="24"/>
      <c r="J520" s="24"/>
      <c r="K520" s="24"/>
      <c r="L520" s="24"/>
      <c r="M520" s="24"/>
    </row>
    <row r="521" spans="1:13" ht="12.75">
      <c r="A521" s="10"/>
      <c r="B521" s="10"/>
      <c r="C521" s="10"/>
      <c r="D521" s="10"/>
      <c r="E521" s="10"/>
      <c r="F521" s="24"/>
      <c r="G521" s="24"/>
      <c r="H521" s="24"/>
      <c r="I521" s="24"/>
      <c r="J521" s="24"/>
      <c r="K521" s="24"/>
      <c r="L521" s="24"/>
      <c r="M521" s="24"/>
    </row>
    <row r="522" spans="1:13" ht="12.75">
      <c r="A522" s="10"/>
      <c r="B522" s="10"/>
      <c r="C522" s="10"/>
      <c r="D522" s="10"/>
      <c r="E522" s="10"/>
      <c r="F522" s="24"/>
      <c r="G522" s="24"/>
      <c r="H522" s="24"/>
      <c r="I522" s="24"/>
      <c r="J522" s="24"/>
      <c r="K522" s="24"/>
      <c r="L522" s="24"/>
      <c r="M522" s="24"/>
    </row>
    <row r="523" spans="1:13" ht="12.75">
      <c r="A523" s="10"/>
      <c r="B523" s="10"/>
      <c r="C523" s="10"/>
      <c r="D523" s="10"/>
      <c r="E523" s="10"/>
      <c r="F523" s="24"/>
      <c r="G523" s="24"/>
      <c r="H523" s="24"/>
      <c r="I523" s="24"/>
      <c r="J523" s="24"/>
      <c r="K523" s="24"/>
      <c r="L523" s="24"/>
      <c r="M523" s="24"/>
    </row>
    <row r="524" spans="1:13" ht="12.75">
      <c r="A524" s="10"/>
      <c r="B524" s="10"/>
      <c r="C524" s="10"/>
      <c r="D524" s="10"/>
      <c r="E524" s="10"/>
      <c r="F524" s="24"/>
      <c r="G524" s="24"/>
      <c r="H524" s="24"/>
      <c r="I524" s="24"/>
      <c r="J524" s="24"/>
      <c r="K524" s="24"/>
      <c r="L524" s="24"/>
      <c r="M524" s="24"/>
    </row>
    <row r="525" spans="1:13" ht="12.75">
      <c r="A525" s="10"/>
      <c r="B525" s="10"/>
      <c r="C525" s="10"/>
      <c r="D525" s="10"/>
      <c r="E525" s="10"/>
      <c r="F525" s="24"/>
      <c r="G525" s="24"/>
      <c r="H525" s="24"/>
      <c r="I525" s="24"/>
      <c r="J525" s="24"/>
      <c r="K525" s="24"/>
      <c r="L525" s="24"/>
      <c r="M525" s="24"/>
    </row>
    <row r="526" spans="1:13" ht="12.75">
      <c r="A526" s="10"/>
      <c r="B526" s="10"/>
      <c r="C526" s="10"/>
      <c r="D526" s="10"/>
      <c r="E526" s="10"/>
      <c r="F526" s="24"/>
      <c r="G526" s="24"/>
      <c r="H526" s="24"/>
      <c r="I526" s="24"/>
      <c r="J526" s="24"/>
      <c r="K526" s="24"/>
      <c r="L526" s="24"/>
      <c r="M526" s="24"/>
    </row>
    <row r="527" spans="1:13" ht="12.75">
      <c r="A527" s="10"/>
      <c r="B527" s="10"/>
      <c r="C527" s="10"/>
      <c r="D527" s="10"/>
      <c r="E527" s="10"/>
      <c r="F527" s="24"/>
      <c r="G527" s="24"/>
      <c r="H527" s="24"/>
      <c r="I527" s="24"/>
      <c r="J527" s="24"/>
      <c r="K527" s="24"/>
      <c r="L527" s="24"/>
      <c r="M527" s="24"/>
    </row>
    <row r="528" spans="1:13" ht="12.75">
      <c r="A528" s="10"/>
      <c r="B528" s="10"/>
      <c r="C528" s="10"/>
      <c r="D528" s="10"/>
      <c r="E528" s="10"/>
      <c r="F528" s="24"/>
      <c r="G528" s="24"/>
      <c r="H528" s="24"/>
      <c r="I528" s="24"/>
      <c r="J528" s="24"/>
      <c r="K528" s="24"/>
      <c r="L528" s="24"/>
      <c r="M528" s="24"/>
    </row>
    <row r="529" spans="1:13" ht="12.75">
      <c r="A529" s="10"/>
      <c r="B529" s="10"/>
      <c r="C529" s="10"/>
      <c r="D529" s="10"/>
      <c r="E529" s="10"/>
      <c r="F529" s="24"/>
      <c r="G529" s="24"/>
      <c r="H529" s="24"/>
      <c r="I529" s="24"/>
      <c r="J529" s="24"/>
      <c r="K529" s="24"/>
      <c r="L529" s="24"/>
      <c r="M529" s="24"/>
    </row>
    <row r="530" spans="1:13" ht="12.75">
      <c r="A530" s="10"/>
      <c r="B530" s="10"/>
      <c r="C530" s="10"/>
      <c r="D530" s="10"/>
      <c r="E530" s="10"/>
      <c r="F530" s="24"/>
      <c r="G530" s="24"/>
      <c r="H530" s="24"/>
      <c r="I530" s="24"/>
      <c r="J530" s="24"/>
      <c r="K530" s="24"/>
      <c r="L530" s="24"/>
      <c r="M530" s="24"/>
    </row>
    <row r="531" spans="1:13" ht="12.75">
      <c r="A531" s="10"/>
      <c r="B531" s="10"/>
      <c r="C531" s="10"/>
      <c r="D531" s="10"/>
      <c r="E531" s="10"/>
      <c r="F531" s="24"/>
      <c r="G531" s="24"/>
      <c r="H531" s="24"/>
      <c r="I531" s="24"/>
      <c r="J531" s="24"/>
      <c r="K531" s="24"/>
      <c r="L531" s="24"/>
      <c r="M531" s="24"/>
    </row>
    <row r="532" spans="1:13" ht="12.75">
      <c r="A532" s="10"/>
      <c r="B532" s="10"/>
      <c r="C532" s="10"/>
      <c r="D532" s="10"/>
      <c r="E532" s="10"/>
      <c r="F532" s="24"/>
      <c r="G532" s="24"/>
      <c r="H532" s="24"/>
      <c r="I532" s="24"/>
      <c r="J532" s="24"/>
      <c r="K532" s="24"/>
      <c r="L532" s="24"/>
      <c r="M532" s="24"/>
    </row>
    <row r="533" spans="1:13" ht="12.75">
      <c r="A533" s="10"/>
      <c r="B533" s="10"/>
      <c r="C533" s="10"/>
      <c r="D533" s="10"/>
      <c r="E533" s="10"/>
      <c r="F533" s="24"/>
      <c r="G533" s="24"/>
      <c r="H533" s="24"/>
      <c r="I533" s="24"/>
      <c r="J533" s="24"/>
      <c r="K533" s="24"/>
      <c r="L533" s="24"/>
      <c r="M533" s="24"/>
    </row>
    <row r="534" spans="1:13" ht="12.75">
      <c r="A534" s="10"/>
      <c r="B534" s="10"/>
      <c r="C534" s="10"/>
      <c r="D534" s="10"/>
      <c r="E534" s="10"/>
      <c r="F534" s="24"/>
      <c r="G534" s="24"/>
      <c r="H534" s="24"/>
      <c r="I534" s="24"/>
      <c r="J534" s="24"/>
      <c r="K534" s="24"/>
      <c r="L534" s="24"/>
      <c r="M534" s="24"/>
    </row>
    <row r="535" spans="1:13" ht="12.75">
      <c r="A535" s="10"/>
      <c r="B535" s="10"/>
      <c r="C535" s="10"/>
      <c r="D535" s="10"/>
      <c r="E535" s="10"/>
      <c r="F535" s="24"/>
      <c r="G535" s="24"/>
      <c r="H535" s="24"/>
      <c r="I535" s="24"/>
      <c r="J535" s="24"/>
      <c r="K535" s="24"/>
      <c r="L535" s="24"/>
      <c r="M535" s="24"/>
    </row>
    <row r="536" spans="1:13" ht="12.75">
      <c r="A536" s="10"/>
      <c r="B536" s="10"/>
      <c r="C536" s="10"/>
      <c r="D536" s="10"/>
      <c r="E536" s="10"/>
      <c r="F536" s="24"/>
      <c r="G536" s="24"/>
      <c r="H536" s="24"/>
      <c r="I536" s="24"/>
      <c r="J536" s="24"/>
      <c r="K536" s="24"/>
      <c r="L536" s="24"/>
      <c r="M536" s="24"/>
    </row>
    <row r="537" spans="1:13" ht="12.75">
      <c r="A537" s="10"/>
      <c r="B537" s="10"/>
      <c r="C537" s="10"/>
      <c r="D537" s="10"/>
      <c r="E537" s="10"/>
      <c r="F537" s="24"/>
      <c r="G537" s="24"/>
      <c r="H537" s="24"/>
      <c r="I537" s="24"/>
      <c r="J537" s="24"/>
      <c r="K537" s="24"/>
      <c r="L537" s="24"/>
      <c r="M537" s="24"/>
    </row>
    <row r="538" spans="1:13" ht="12.75">
      <c r="A538" s="10"/>
      <c r="B538" s="10"/>
      <c r="C538" s="10"/>
      <c r="D538" s="10"/>
      <c r="E538" s="10"/>
      <c r="F538" s="24"/>
      <c r="G538" s="24"/>
      <c r="H538" s="24"/>
      <c r="I538" s="24"/>
      <c r="J538" s="24"/>
      <c r="K538" s="24"/>
      <c r="L538" s="24"/>
      <c r="M538" s="24"/>
    </row>
    <row r="539" spans="1:13" ht="12.75">
      <c r="A539" s="10"/>
      <c r="B539" s="10"/>
      <c r="C539" s="10"/>
      <c r="D539" s="10"/>
      <c r="E539" s="10"/>
      <c r="F539" s="24"/>
      <c r="G539" s="24"/>
      <c r="H539" s="24"/>
      <c r="I539" s="24"/>
      <c r="J539" s="24"/>
      <c r="K539" s="24"/>
      <c r="L539" s="24"/>
      <c r="M539" s="24"/>
    </row>
    <row r="540" spans="1:13" ht="12.75">
      <c r="A540" s="10"/>
      <c r="B540" s="10"/>
      <c r="C540" s="10"/>
      <c r="D540" s="10"/>
      <c r="E540" s="10"/>
      <c r="F540" s="24"/>
      <c r="G540" s="24"/>
      <c r="H540" s="24"/>
      <c r="I540" s="24"/>
      <c r="J540" s="24"/>
      <c r="K540" s="24"/>
      <c r="L540" s="24"/>
      <c r="M540" s="24"/>
    </row>
    <row r="541" spans="1:13" ht="12.75">
      <c r="A541" s="10"/>
      <c r="B541" s="10"/>
      <c r="C541" s="10"/>
      <c r="D541" s="10"/>
      <c r="E541" s="10"/>
      <c r="F541" s="24"/>
      <c r="G541" s="24"/>
      <c r="H541" s="24"/>
      <c r="I541" s="24"/>
      <c r="J541" s="24"/>
      <c r="K541" s="24"/>
      <c r="L541" s="24"/>
      <c r="M541" s="24"/>
    </row>
    <row r="542" spans="1:13" ht="12.75">
      <c r="A542" s="10"/>
      <c r="B542" s="10"/>
      <c r="C542" s="10"/>
      <c r="D542" s="10"/>
      <c r="E542" s="10"/>
      <c r="F542" s="24"/>
      <c r="G542" s="24"/>
      <c r="H542" s="24"/>
      <c r="I542" s="24"/>
      <c r="J542" s="24"/>
      <c r="K542" s="24"/>
      <c r="L542" s="24"/>
      <c r="M542" s="24"/>
    </row>
    <row r="543" spans="1:13" ht="12.75">
      <c r="A543" s="10"/>
      <c r="B543" s="10"/>
      <c r="C543" s="10"/>
      <c r="D543" s="10"/>
      <c r="E543" s="10"/>
      <c r="F543" s="24"/>
      <c r="G543" s="24"/>
      <c r="H543" s="24"/>
      <c r="I543" s="24"/>
      <c r="J543" s="24"/>
      <c r="K543" s="24"/>
      <c r="L543" s="24"/>
      <c r="M543" s="24"/>
    </row>
    <row r="544" spans="1:13" ht="12.75">
      <c r="A544" s="10"/>
      <c r="B544" s="10"/>
      <c r="C544" s="10"/>
      <c r="D544" s="10"/>
      <c r="E544" s="10"/>
      <c r="F544" s="24"/>
      <c r="G544" s="24"/>
      <c r="H544" s="24"/>
      <c r="I544" s="24"/>
      <c r="J544" s="24"/>
      <c r="K544" s="24"/>
      <c r="L544" s="24"/>
      <c r="M544" s="24"/>
    </row>
    <row r="545" spans="1:13" ht="12.75">
      <c r="A545" s="10"/>
      <c r="B545" s="10"/>
      <c r="C545" s="10"/>
      <c r="D545" s="10"/>
      <c r="E545" s="10"/>
      <c r="F545" s="24"/>
      <c r="G545" s="24"/>
      <c r="H545" s="24"/>
      <c r="I545" s="24"/>
      <c r="J545" s="24"/>
      <c r="K545" s="24"/>
      <c r="L545" s="24"/>
      <c r="M545" s="24"/>
    </row>
    <row r="546" spans="1:13" ht="12.75">
      <c r="A546" s="10"/>
      <c r="B546" s="10"/>
      <c r="C546" s="10"/>
      <c r="D546" s="10"/>
      <c r="E546" s="10"/>
      <c r="F546" s="24"/>
      <c r="G546" s="24"/>
      <c r="H546" s="24"/>
      <c r="I546" s="24"/>
      <c r="J546" s="24"/>
      <c r="K546" s="24"/>
      <c r="L546" s="24"/>
      <c r="M546" s="24"/>
    </row>
    <row r="547" spans="1:13" ht="12.75">
      <c r="A547" s="10"/>
      <c r="B547" s="10"/>
      <c r="C547" s="10"/>
      <c r="D547" s="10"/>
      <c r="E547" s="10"/>
      <c r="F547" s="24"/>
      <c r="G547" s="24"/>
      <c r="H547" s="24"/>
      <c r="I547" s="24"/>
      <c r="J547" s="24"/>
      <c r="K547" s="24"/>
      <c r="L547" s="24"/>
      <c r="M547" s="24"/>
    </row>
    <row r="548" spans="1:13" ht="12.75">
      <c r="A548" s="10"/>
      <c r="B548" s="10"/>
      <c r="C548" s="10"/>
      <c r="D548" s="10"/>
      <c r="E548" s="10"/>
      <c r="F548" s="24"/>
      <c r="G548" s="24"/>
      <c r="H548" s="24"/>
      <c r="I548" s="24"/>
      <c r="J548" s="24"/>
      <c r="K548" s="24"/>
      <c r="L548" s="24"/>
      <c r="M548" s="24"/>
    </row>
    <row r="549" spans="1:13" ht="12.75">
      <c r="A549" s="10"/>
      <c r="B549" s="10"/>
      <c r="C549" s="10"/>
      <c r="D549" s="10"/>
      <c r="E549" s="10"/>
      <c r="F549" s="24"/>
      <c r="G549" s="24"/>
      <c r="H549" s="24"/>
      <c r="I549" s="24"/>
      <c r="J549" s="24"/>
      <c r="K549" s="24"/>
      <c r="L549" s="24"/>
      <c r="M549" s="24"/>
    </row>
    <row r="550" spans="1:13" ht="12.75">
      <c r="A550" s="10"/>
      <c r="B550" s="10"/>
      <c r="C550" s="10"/>
      <c r="D550" s="10"/>
      <c r="E550" s="10"/>
      <c r="F550" s="24"/>
      <c r="G550" s="24"/>
      <c r="H550" s="24"/>
      <c r="I550" s="24"/>
      <c r="J550" s="24"/>
      <c r="K550" s="24"/>
      <c r="L550" s="24"/>
      <c r="M550" s="24"/>
    </row>
    <row r="551" spans="1:13" ht="12.75">
      <c r="A551" s="10"/>
      <c r="B551" s="10"/>
      <c r="C551" s="10"/>
      <c r="D551" s="10"/>
      <c r="E551" s="10"/>
      <c r="F551" s="24"/>
      <c r="G551" s="24"/>
      <c r="H551" s="24"/>
      <c r="I551" s="24"/>
      <c r="J551" s="24"/>
      <c r="K551" s="24"/>
      <c r="L551" s="24"/>
      <c r="M551" s="24"/>
    </row>
    <row r="552" spans="1:13" ht="12.75">
      <c r="A552" s="10"/>
      <c r="B552" s="10"/>
      <c r="C552" s="10"/>
      <c r="D552" s="10"/>
      <c r="E552" s="10"/>
      <c r="F552" s="24"/>
      <c r="G552" s="24"/>
      <c r="H552" s="24"/>
      <c r="I552" s="24"/>
      <c r="J552" s="24"/>
      <c r="K552" s="24"/>
      <c r="L552" s="24"/>
      <c r="M552" s="24"/>
    </row>
    <row r="553" spans="1:13" ht="12.75">
      <c r="A553" s="10"/>
      <c r="B553" s="10"/>
      <c r="C553" s="10"/>
      <c r="D553" s="10"/>
      <c r="E553" s="10"/>
      <c r="F553" s="24"/>
      <c r="G553" s="24"/>
      <c r="H553" s="24"/>
      <c r="I553" s="24"/>
      <c r="J553" s="24"/>
      <c r="K553" s="24"/>
      <c r="L553" s="24"/>
      <c r="M553" s="24"/>
    </row>
    <row r="554" spans="1:13" ht="12.75">
      <c r="A554" s="10"/>
      <c r="B554" s="10"/>
      <c r="C554" s="10"/>
      <c r="D554" s="10"/>
      <c r="E554" s="10"/>
      <c r="F554" s="24"/>
      <c r="G554" s="24"/>
      <c r="H554" s="24"/>
      <c r="I554" s="24"/>
      <c r="J554" s="24"/>
      <c r="K554" s="24"/>
      <c r="L554" s="24"/>
      <c r="M554" s="24"/>
    </row>
    <row r="555" spans="1:13" ht="12.75">
      <c r="A555" s="10"/>
      <c r="B555" s="10"/>
      <c r="C555" s="10"/>
      <c r="D555" s="10"/>
      <c r="E555" s="10"/>
      <c r="F555" s="24"/>
      <c r="G555" s="24"/>
      <c r="H555" s="24"/>
      <c r="I555" s="24"/>
      <c r="J555" s="24"/>
      <c r="K555" s="24"/>
      <c r="L555" s="24"/>
      <c r="M555" s="24"/>
    </row>
    <row r="556" spans="1:13" ht="12.75">
      <c r="A556" s="10"/>
      <c r="B556" s="10"/>
      <c r="C556" s="10"/>
      <c r="D556" s="10"/>
      <c r="E556" s="10"/>
      <c r="F556" s="24"/>
      <c r="G556" s="24"/>
      <c r="H556" s="24"/>
      <c r="I556" s="24"/>
      <c r="J556" s="24"/>
      <c r="K556" s="24"/>
      <c r="L556" s="24"/>
      <c r="M556" s="24"/>
    </row>
    <row r="557" spans="1:13" ht="12.75">
      <c r="A557" s="10"/>
      <c r="B557" s="10"/>
      <c r="C557" s="10"/>
      <c r="D557" s="10"/>
      <c r="E557" s="10"/>
      <c r="F557" s="24"/>
      <c r="G557" s="24"/>
      <c r="H557" s="24"/>
      <c r="I557" s="24"/>
      <c r="J557" s="24"/>
      <c r="K557" s="24"/>
      <c r="L557" s="24"/>
      <c r="M557" s="24"/>
    </row>
    <row r="558" spans="1:13" ht="12.75">
      <c r="A558" s="10"/>
      <c r="B558" s="10"/>
      <c r="C558" s="10"/>
      <c r="D558" s="10"/>
      <c r="E558" s="10"/>
      <c r="F558" s="24"/>
      <c r="G558" s="24"/>
      <c r="H558" s="24"/>
      <c r="I558" s="24"/>
      <c r="J558" s="24"/>
      <c r="K558" s="24"/>
      <c r="L558" s="24"/>
      <c r="M558" s="24"/>
    </row>
    <row r="559" spans="1:13" ht="12.75">
      <c r="A559" s="10"/>
      <c r="B559" s="10"/>
      <c r="C559" s="10"/>
      <c r="D559" s="10"/>
      <c r="E559" s="10"/>
      <c r="F559" s="24"/>
      <c r="G559" s="24"/>
      <c r="H559" s="24"/>
      <c r="I559" s="24"/>
      <c r="J559" s="24"/>
      <c r="K559" s="24"/>
      <c r="L559" s="24"/>
      <c r="M559" s="24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</sheetData>
  <sheetProtection/>
  <mergeCells count="5">
    <mergeCell ref="A337:E337"/>
    <mergeCell ref="B4:I4"/>
    <mergeCell ref="H2:J2"/>
    <mergeCell ref="C7:E7"/>
    <mergeCell ref="G7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2014-03-06T04:28:10Z</cp:lastPrinted>
  <dcterms:created xsi:type="dcterms:W3CDTF">1996-10-08T23:32:33Z</dcterms:created>
  <dcterms:modified xsi:type="dcterms:W3CDTF">2014-04-09T13:30:23Z</dcterms:modified>
  <cp:category/>
  <cp:version/>
  <cp:contentType/>
  <cp:contentStatus/>
</cp:coreProperties>
</file>